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01 - Oprava betonov..." sheetId="2" r:id="rId2"/>
    <sheet name="SO 01.02 - Oprava betonov..." sheetId="3" r:id="rId3"/>
    <sheet name="SO 02.01 - Repase oken – ..." sheetId="4" r:id="rId4"/>
    <sheet name="SO 02.02 - Oprava sklobet..." sheetId="5" r:id="rId5"/>
    <sheet name="SO 03 - Oprava dveřních v..." sheetId="6" r:id="rId6"/>
    <sheet name="SO 04 - Osazení nových kl..." sheetId="7" r:id="rId7"/>
    <sheet name="VON - Vedlejší a ostatní ..." sheetId="8" r:id="rId8"/>
    <sheet name="Pokyny pro vyplnění" sheetId="9" r:id="rId9"/>
  </sheets>
  <definedNames>
    <definedName name="_xlnm.Print_Area" localSheetId="0">'Rekapitulace stavby'!$D$4:$AO$33,'Rekapitulace stavby'!$C$39:$AQ$61</definedName>
    <definedName name="_xlnm.Print_Titles" localSheetId="0">'Rekapitulace stavby'!$49:$49</definedName>
    <definedName name="_xlnm._FilterDatabase" localSheetId="1" hidden="1">'SO 01.01 - Oprava betonov...'!$C$85:$K$200</definedName>
    <definedName name="_xlnm.Print_Area" localSheetId="1">'SO 01.01 - Oprava betonov...'!$C$4:$J$38,'SO 01.01 - Oprava betonov...'!$C$44:$J$65,'SO 01.01 - Oprava betonov...'!$C$71:$K$200</definedName>
    <definedName name="_xlnm.Print_Titles" localSheetId="1">'SO 01.01 - Oprava betonov...'!$85:$85</definedName>
    <definedName name="_xlnm._FilterDatabase" localSheetId="2" hidden="1">'SO 01.02 - Oprava betonov...'!$C$85:$K$407</definedName>
    <definedName name="_xlnm.Print_Area" localSheetId="2">'SO 01.02 - Oprava betonov...'!$C$4:$J$38,'SO 01.02 - Oprava betonov...'!$C$44:$J$65,'SO 01.02 - Oprava betonov...'!$C$71:$K$407</definedName>
    <definedName name="_xlnm.Print_Titles" localSheetId="2">'SO 01.02 - Oprava betonov...'!$85:$85</definedName>
    <definedName name="_xlnm._FilterDatabase" localSheetId="3" hidden="1">'SO 02.01 - Repase oken – ...'!$C$84:$K$165</definedName>
    <definedName name="_xlnm.Print_Area" localSheetId="3">'SO 02.01 - Repase oken – ...'!$C$4:$J$38,'SO 02.01 - Repase oken – ...'!$C$44:$J$64,'SO 02.01 - Repase oken – ...'!$C$70:$K$165</definedName>
    <definedName name="_xlnm.Print_Titles" localSheetId="3">'SO 02.01 - Repase oken – ...'!$84:$84</definedName>
    <definedName name="_xlnm._FilterDatabase" localSheetId="4" hidden="1">'SO 02.02 - Oprava sklobet...'!$C$84:$K$118</definedName>
    <definedName name="_xlnm.Print_Area" localSheetId="4">'SO 02.02 - Oprava sklobet...'!$C$4:$J$38,'SO 02.02 - Oprava sklobet...'!$C$44:$J$64,'SO 02.02 - Oprava sklobet...'!$C$70:$K$118</definedName>
    <definedName name="_xlnm.Print_Titles" localSheetId="4">'SO 02.02 - Oprava sklobet...'!$84:$84</definedName>
    <definedName name="_xlnm._FilterDatabase" localSheetId="5" hidden="1">'SO 03 - Oprava dveřních v...'!$C$78:$K$132</definedName>
    <definedName name="_xlnm.Print_Area" localSheetId="5">'SO 03 - Oprava dveřních v...'!$C$4:$J$36,'SO 03 - Oprava dveřních v...'!$C$42:$J$60,'SO 03 - Oprava dveřních v...'!$C$66:$K$132</definedName>
    <definedName name="_xlnm.Print_Titles" localSheetId="5">'SO 03 - Oprava dveřních v...'!$78:$78</definedName>
    <definedName name="_xlnm._FilterDatabase" localSheetId="6" hidden="1">'SO 04 - Osazení nových kl...'!$C$78:$K$141</definedName>
    <definedName name="_xlnm.Print_Area" localSheetId="6">'SO 04 - Osazení nových kl...'!$C$4:$J$36,'SO 04 - Osazení nových kl...'!$C$42:$J$60,'SO 04 - Osazení nových kl...'!$C$66:$K$141</definedName>
    <definedName name="_xlnm.Print_Titles" localSheetId="6">'SO 04 - Osazení nových kl...'!$78:$78</definedName>
    <definedName name="_xlnm._FilterDatabase" localSheetId="7" hidden="1">'VON - Vedlejší a ostatní ...'!$C$80:$K$124</definedName>
    <definedName name="_xlnm.Print_Area" localSheetId="7">'VON - Vedlejší a ostatní ...'!$C$4:$J$36,'VON - Vedlejší a ostatní ...'!$C$42:$J$62,'VON - Vedlejší a ostatní ...'!$C$68:$K$124</definedName>
    <definedName name="_xlnm.Print_Titles" localSheetId="7">'VON - Vedlejší a ostatní ...'!$80:$80</definedName>
    <definedName name="_xlnm.Print_Area" localSheetId="8">'Pokyny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0"/>
  <c r="AX60"/>
  <c i="8" r="BI123"/>
  <c r="BH123"/>
  <c r="BG123"/>
  <c r="BF123"/>
  <c r="T123"/>
  <c r="R123"/>
  <c r="P123"/>
  <c r="BK123"/>
  <c r="J123"/>
  <c r="BE123"/>
  <c r="BI121"/>
  <c r="BH121"/>
  <c r="BG121"/>
  <c r="BF121"/>
  <c r="T121"/>
  <c r="T120"/>
  <c r="R121"/>
  <c r="R120"/>
  <c r="P121"/>
  <c r="P120"/>
  <c r="BK121"/>
  <c r="BK120"/>
  <c r="J120"/>
  <c r="J121"/>
  <c r="BE121"/>
  <c r="J61"/>
  <c r="BI117"/>
  <c r="BH117"/>
  <c r="BG117"/>
  <c r="BF117"/>
  <c r="T117"/>
  <c r="R117"/>
  <c r="P117"/>
  <c r="BK117"/>
  <c r="J117"/>
  <c r="BE117"/>
  <c r="BI115"/>
  <c r="BH115"/>
  <c r="BG115"/>
  <c r="BF115"/>
  <c r="T115"/>
  <c r="T114"/>
  <c r="R115"/>
  <c r="R114"/>
  <c r="P115"/>
  <c r="P114"/>
  <c r="BK115"/>
  <c r="BK114"/>
  <c r="J114"/>
  <c r="J115"/>
  <c r="BE115"/>
  <c r="J60"/>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T104"/>
  <c r="R105"/>
  <c r="R104"/>
  <c r="P105"/>
  <c r="P104"/>
  <c r="BK105"/>
  <c r="BK104"/>
  <c r="J104"/>
  <c r="J105"/>
  <c r="BE105"/>
  <c r="J59"/>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2"/>
  <c r="BH92"/>
  <c r="BG92"/>
  <c r="BF92"/>
  <c r="T92"/>
  <c r="R92"/>
  <c r="P92"/>
  <c r="BK92"/>
  <c r="J92"/>
  <c r="BE92"/>
  <c r="BI90"/>
  <c r="BH90"/>
  <c r="BG90"/>
  <c r="BF90"/>
  <c r="T90"/>
  <c r="R90"/>
  <c r="P90"/>
  <c r="BK90"/>
  <c r="J90"/>
  <c r="BE90"/>
  <c r="BI88"/>
  <c r="BH88"/>
  <c r="BG88"/>
  <c r="BF88"/>
  <c r="T88"/>
  <c r="R88"/>
  <c r="P88"/>
  <c r="BK88"/>
  <c r="J88"/>
  <c r="BE88"/>
  <c r="BI86"/>
  <c r="BH86"/>
  <c r="BG86"/>
  <c r="BF86"/>
  <c r="T86"/>
  <c r="R86"/>
  <c r="P86"/>
  <c r="BK86"/>
  <c r="J86"/>
  <c r="BE86"/>
  <c r="BI84"/>
  <c r="F34"/>
  <c i="1" r="BD60"/>
  <c i="8" r="BH84"/>
  <c r="F33"/>
  <c i="1" r="BC60"/>
  <c i="8" r="BG84"/>
  <c r="F32"/>
  <c i="1" r="BB60"/>
  <c i="8" r="BF84"/>
  <c r="J31"/>
  <c i="1" r="AW60"/>
  <c i="8" r="F31"/>
  <c i="1" r="BA60"/>
  <c i="8" r="T84"/>
  <c r="T83"/>
  <c r="T82"/>
  <c r="T81"/>
  <c r="R84"/>
  <c r="R83"/>
  <c r="R82"/>
  <c r="R81"/>
  <c r="P84"/>
  <c r="P83"/>
  <c r="P82"/>
  <c r="P81"/>
  <c i="1" r="AU60"/>
  <c i="8" r="BK84"/>
  <c r="BK83"/>
  <c r="J83"/>
  <c r="BK82"/>
  <c r="J82"/>
  <c r="BK81"/>
  <c r="J81"/>
  <c r="J56"/>
  <c r="J27"/>
  <c i="1" r="AG60"/>
  <c i="8" r="J84"/>
  <c r="BE84"/>
  <c r="J30"/>
  <c i="1" r="AV60"/>
  <c i="8" r="F30"/>
  <c i="1" r="AZ60"/>
  <c i="8" r="J58"/>
  <c r="J57"/>
  <c r="J77"/>
  <c r="F77"/>
  <c r="F75"/>
  <c r="E73"/>
  <c r="J51"/>
  <c r="F51"/>
  <c r="F49"/>
  <c r="E47"/>
  <c r="J36"/>
  <c r="J18"/>
  <c r="E18"/>
  <c r="F78"/>
  <c r="F52"/>
  <c r="J17"/>
  <c r="J12"/>
  <c r="J75"/>
  <c r="J49"/>
  <c r="E7"/>
  <c r="E71"/>
  <c r="E45"/>
  <c i="1" r="AY59"/>
  <c r="AX59"/>
  <c i="7" r="BI139"/>
  <c r="BH139"/>
  <c r="BG139"/>
  <c r="BF139"/>
  <c r="T139"/>
  <c r="R139"/>
  <c r="P139"/>
  <c r="BK139"/>
  <c r="J139"/>
  <c r="BE139"/>
  <c r="BI136"/>
  <c r="BH136"/>
  <c r="BG136"/>
  <c r="BF136"/>
  <c r="T136"/>
  <c r="R136"/>
  <c r="P136"/>
  <c r="BK136"/>
  <c r="J136"/>
  <c r="BE136"/>
  <c r="BI133"/>
  <c r="BH133"/>
  <c r="BG133"/>
  <c r="BF133"/>
  <c r="T133"/>
  <c r="R133"/>
  <c r="P133"/>
  <c r="BK133"/>
  <c r="J133"/>
  <c r="BE133"/>
  <c r="BI125"/>
  <c r="BH125"/>
  <c r="BG125"/>
  <c r="BF125"/>
  <c r="T125"/>
  <c r="T124"/>
  <c r="R125"/>
  <c r="R124"/>
  <c r="P125"/>
  <c r="P124"/>
  <c r="BK125"/>
  <c r="BK124"/>
  <c r="J124"/>
  <c r="J125"/>
  <c r="BE125"/>
  <c r="J59"/>
  <c r="BI121"/>
  <c r="BH121"/>
  <c r="BG121"/>
  <c r="BF121"/>
  <c r="T121"/>
  <c r="R121"/>
  <c r="P121"/>
  <c r="BK121"/>
  <c r="J121"/>
  <c r="BE121"/>
  <c r="BI118"/>
  <c r="BH118"/>
  <c r="BG118"/>
  <c r="BF118"/>
  <c r="T118"/>
  <c r="R118"/>
  <c r="P118"/>
  <c r="BK118"/>
  <c r="J118"/>
  <c r="BE118"/>
  <c r="BI114"/>
  <c r="BH114"/>
  <c r="BG114"/>
  <c r="BF114"/>
  <c r="T114"/>
  <c r="R114"/>
  <c r="P114"/>
  <c r="BK114"/>
  <c r="J114"/>
  <c r="BE114"/>
  <c r="BI109"/>
  <c r="BH109"/>
  <c r="BG109"/>
  <c r="BF109"/>
  <c r="T109"/>
  <c r="R109"/>
  <c r="P109"/>
  <c r="BK109"/>
  <c r="J109"/>
  <c r="BE109"/>
  <c r="BI103"/>
  <c r="BH103"/>
  <c r="BG103"/>
  <c r="BF103"/>
  <c r="T103"/>
  <c r="R103"/>
  <c r="P103"/>
  <c r="BK103"/>
  <c r="J103"/>
  <c r="BE103"/>
  <c r="BI95"/>
  <c r="BH95"/>
  <c r="BG95"/>
  <c r="BF95"/>
  <c r="T95"/>
  <c r="R95"/>
  <c r="P95"/>
  <c r="BK95"/>
  <c r="J95"/>
  <c r="BE95"/>
  <c r="BI92"/>
  <c r="BH92"/>
  <c r="BG92"/>
  <c r="BF92"/>
  <c r="T92"/>
  <c r="R92"/>
  <c r="P92"/>
  <c r="BK92"/>
  <c r="J92"/>
  <c r="BE92"/>
  <c r="BI87"/>
  <c r="BH87"/>
  <c r="BG87"/>
  <c r="BF87"/>
  <c r="T87"/>
  <c r="R87"/>
  <c r="P87"/>
  <c r="BK87"/>
  <c r="J87"/>
  <c r="BE87"/>
  <c r="BI82"/>
  <c r="F34"/>
  <c i="1" r="BD59"/>
  <c i="7" r="BH82"/>
  <c r="F33"/>
  <c i="1" r="BC59"/>
  <c i="7" r="BG82"/>
  <c r="F32"/>
  <c i="1" r="BB59"/>
  <c i="7" r="BF82"/>
  <c r="J31"/>
  <c i="1" r="AW59"/>
  <c i="7" r="F31"/>
  <c i="1" r="BA59"/>
  <c i="7" r="T82"/>
  <c r="T81"/>
  <c r="T80"/>
  <c r="T79"/>
  <c r="R82"/>
  <c r="R81"/>
  <c r="R80"/>
  <c r="R79"/>
  <c r="P82"/>
  <c r="P81"/>
  <c r="P80"/>
  <c r="P79"/>
  <c i="1" r="AU59"/>
  <c i="7" r="BK82"/>
  <c r="BK81"/>
  <c r="J81"/>
  <c r="BK80"/>
  <c r="J80"/>
  <c r="BK79"/>
  <c r="J79"/>
  <c r="J56"/>
  <c r="J27"/>
  <c i="1" r="AG59"/>
  <c i="7" r="J82"/>
  <c r="BE82"/>
  <c r="J30"/>
  <c i="1" r="AV59"/>
  <c i="7" r="F30"/>
  <c i="1" r="AZ59"/>
  <c i="7" r="J58"/>
  <c r="J57"/>
  <c r="J75"/>
  <c r="F75"/>
  <c r="F73"/>
  <c r="E71"/>
  <c r="J51"/>
  <c r="F51"/>
  <c r="F49"/>
  <c r="E47"/>
  <c r="J36"/>
  <c r="J18"/>
  <c r="E18"/>
  <c r="F76"/>
  <c r="F52"/>
  <c r="J17"/>
  <c r="J12"/>
  <c r="J73"/>
  <c r="J49"/>
  <c r="E7"/>
  <c r="E69"/>
  <c r="E45"/>
  <c i="1" r="AY58"/>
  <c r="AX58"/>
  <c i="6" r="BI130"/>
  <c r="BH130"/>
  <c r="BG130"/>
  <c r="BF130"/>
  <c r="T130"/>
  <c r="R130"/>
  <c r="P130"/>
  <c r="BK130"/>
  <c r="J130"/>
  <c r="BE130"/>
  <c r="BI128"/>
  <c r="BH128"/>
  <c r="BG128"/>
  <c r="BF128"/>
  <c r="T128"/>
  <c r="R128"/>
  <c r="P128"/>
  <c r="BK128"/>
  <c r="J128"/>
  <c r="BE128"/>
  <c r="BI123"/>
  <c r="BH123"/>
  <c r="BG123"/>
  <c r="BF123"/>
  <c r="T123"/>
  <c r="R123"/>
  <c r="P123"/>
  <c r="BK123"/>
  <c r="J123"/>
  <c r="BE123"/>
  <c r="BI118"/>
  <c r="BH118"/>
  <c r="BG118"/>
  <c r="BF118"/>
  <c r="T118"/>
  <c r="R118"/>
  <c r="P118"/>
  <c r="BK118"/>
  <c r="J118"/>
  <c r="BE118"/>
  <c r="BI116"/>
  <c r="BH116"/>
  <c r="BG116"/>
  <c r="BF116"/>
  <c r="T116"/>
  <c r="R116"/>
  <c r="P116"/>
  <c r="BK116"/>
  <c r="J116"/>
  <c r="BE116"/>
  <c r="BI110"/>
  <c r="BH110"/>
  <c r="BG110"/>
  <c r="BF110"/>
  <c r="T110"/>
  <c r="T109"/>
  <c r="R110"/>
  <c r="R109"/>
  <c r="P110"/>
  <c r="P109"/>
  <c r="BK110"/>
  <c r="BK109"/>
  <c r="J109"/>
  <c r="J110"/>
  <c r="BE110"/>
  <c r="J59"/>
  <c r="BI107"/>
  <c r="BH107"/>
  <c r="BG107"/>
  <c r="BF107"/>
  <c r="T107"/>
  <c r="R107"/>
  <c r="P107"/>
  <c r="BK107"/>
  <c r="J107"/>
  <c r="BE107"/>
  <c r="BI104"/>
  <c r="BH104"/>
  <c r="BG104"/>
  <c r="BF104"/>
  <c r="T104"/>
  <c r="R104"/>
  <c r="P104"/>
  <c r="BK104"/>
  <c r="J104"/>
  <c r="BE104"/>
  <c r="BI101"/>
  <c r="BH101"/>
  <c r="BG101"/>
  <c r="BF101"/>
  <c r="T101"/>
  <c r="R101"/>
  <c r="P101"/>
  <c r="BK101"/>
  <c r="J101"/>
  <c r="BE101"/>
  <c r="BI96"/>
  <c r="BH96"/>
  <c r="BG96"/>
  <c r="BF96"/>
  <c r="T96"/>
  <c r="R96"/>
  <c r="P96"/>
  <c r="BK96"/>
  <c r="J96"/>
  <c r="BE96"/>
  <c r="BI92"/>
  <c r="BH92"/>
  <c r="BG92"/>
  <c r="BF92"/>
  <c r="T92"/>
  <c r="R92"/>
  <c r="P92"/>
  <c r="BK92"/>
  <c r="J92"/>
  <c r="BE92"/>
  <c r="BI88"/>
  <c r="BH88"/>
  <c r="BG88"/>
  <c r="BF88"/>
  <c r="T88"/>
  <c r="R88"/>
  <c r="P88"/>
  <c r="BK88"/>
  <c r="J88"/>
  <c r="BE88"/>
  <c r="BI82"/>
  <c r="F34"/>
  <c i="1" r="BD58"/>
  <c i="6" r="BH82"/>
  <c r="F33"/>
  <c i="1" r="BC58"/>
  <c i="6" r="BG82"/>
  <c r="F32"/>
  <c i="1" r="BB58"/>
  <c i="6" r="BF82"/>
  <c r="J31"/>
  <c i="1" r="AW58"/>
  <c i="6" r="F31"/>
  <c i="1" r="BA58"/>
  <c i="6" r="T82"/>
  <c r="T81"/>
  <c r="T80"/>
  <c r="T79"/>
  <c r="R82"/>
  <c r="R81"/>
  <c r="R80"/>
  <c r="R79"/>
  <c r="P82"/>
  <c r="P81"/>
  <c r="P80"/>
  <c r="P79"/>
  <c i="1" r="AU58"/>
  <c i="6" r="BK82"/>
  <c r="BK81"/>
  <c r="J81"/>
  <c r="BK80"/>
  <c r="J80"/>
  <c r="BK79"/>
  <c r="J79"/>
  <c r="J56"/>
  <c r="J27"/>
  <c i="1" r="AG58"/>
  <c i="6" r="J82"/>
  <c r="BE82"/>
  <c r="J30"/>
  <c i="1" r="AV58"/>
  <c i="6" r="F30"/>
  <c i="1" r="AZ58"/>
  <c i="6" r="J58"/>
  <c r="J57"/>
  <c r="J75"/>
  <c r="F75"/>
  <c r="F73"/>
  <c r="E71"/>
  <c r="J51"/>
  <c r="F51"/>
  <c r="F49"/>
  <c r="E47"/>
  <c r="J36"/>
  <c r="J18"/>
  <c r="E18"/>
  <c r="F76"/>
  <c r="F52"/>
  <c r="J17"/>
  <c r="J12"/>
  <c r="J73"/>
  <c r="J49"/>
  <c r="E7"/>
  <c r="E69"/>
  <c r="E45"/>
  <c i="1" r="AY57"/>
  <c r="AX57"/>
  <c i="5" r="BI116"/>
  <c r="BH116"/>
  <c r="BG116"/>
  <c r="BF116"/>
  <c r="T116"/>
  <c r="R116"/>
  <c r="P116"/>
  <c r="BK116"/>
  <c r="J116"/>
  <c r="BE116"/>
  <c r="BI104"/>
  <c r="BH104"/>
  <c r="BG104"/>
  <c r="BF104"/>
  <c r="T104"/>
  <c r="T103"/>
  <c r="R104"/>
  <c r="R103"/>
  <c r="P104"/>
  <c r="P103"/>
  <c r="BK104"/>
  <c r="BK103"/>
  <c r="J103"/>
  <c r="J104"/>
  <c r="BE104"/>
  <c r="J63"/>
  <c r="BI100"/>
  <c r="BH100"/>
  <c r="BG100"/>
  <c r="BF100"/>
  <c r="T100"/>
  <c r="R100"/>
  <c r="P100"/>
  <c r="BK100"/>
  <c r="J100"/>
  <c r="BE100"/>
  <c r="BI97"/>
  <c r="BH97"/>
  <c r="BG97"/>
  <c r="BF97"/>
  <c r="T97"/>
  <c r="R97"/>
  <c r="P97"/>
  <c r="BK97"/>
  <c r="J97"/>
  <c r="BE97"/>
  <c r="BI95"/>
  <c r="BH95"/>
  <c r="BG95"/>
  <c r="BF95"/>
  <c r="T95"/>
  <c r="R95"/>
  <c r="P95"/>
  <c r="BK95"/>
  <c r="J95"/>
  <c r="BE95"/>
  <c r="BI88"/>
  <c r="F36"/>
  <c i="1" r="BD57"/>
  <c i="5" r="BH88"/>
  <c r="F35"/>
  <c i="1" r="BC57"/>
  <c i="5" r="BG88"/>
  <c r="F34"/>
  <c i="1" r="BB57"/>
  <c i="5" r="BF88"/>
  <c r="J33"/>
  <c i="1" r="AW57"/>
  <c i="5" r="F33"/>
  <c i="1" r="BA57"/>
  <c i="5" r="T88"/>
  <c r="T87"/>
  <c r="T86"/>
  <c r="T85"/>
  <c r="R88"/>
  <c r="R87"/>
  <c r="R86"/>
  <c r="R85"/>
  <c r="P88"/>
  <c r="P87"/>
  <c r="P86"/>
  <c r="P85"/>
  <c i="1" r="AU57"/>
  <c i="5" r="BK88"/>
  <c r="BK87"/>
  <c r="J87"/>
  <c r="BK86"/>
  <c r="J86"/>
  <c r="BK85"/>
  <c r="J85"/>
  <c r="J60"/>
  <c r="J29"/>
  <c i="1" r="AG57"/>
  <c i="5" r="J88"/>
  <c r="BE88"/>
  <c r="J32"/>
  <c i="1" r="AV57"/>
  <c i="5" r="F32"/>
  <c i="1" r="AZ57"/>
  <c i="5" r="J62"/>
  <c r="J61"/>
  <c r="J81"/>
  <c r="F81"/>
  <c r="F79"/>
  <c r="E77"/>
  <c r="J55"/>
  <c r="F55"/>
  <c r="F53"/>
  <c r="E51"/>
  <c r="J38"/>
  <c r="J20"/>
  <c r="E20"/>
  <c r="F82"/>
  <c r="F56"/>
  <c r="J19"/>
  <c r="J14"/>
  <c r="J79"/>
  <c r="J53"/>
  <c r="E7"/>
  <c r="E73"/>
  <c r="E47"/>
  <c i="1" r="AY56"/>
  <c r="AX56"/>
  <c i="4" r="BI163"/>
  <c r="BH163"/>
  <c r="BG163"/>
  <c r="BF163"/>
  <c r="T163"/>
  <c r="R163"/>
  <c r="P163"/>
  <c r="BK163"/>
  <c r="J163"/>
  <c r="BE163"/>
  <c r="BI160"/>
  <c r="BH160"/>
  <c r="BG160"/>
  <c r="BF160"/>
  <c r="T160"/>
  <c r="R160"/>
  <c r="P160"/>
  <c r="BK160"/>
  <c r="J160"/>
  <c r="BE160"/>
  <c r="BI149"/>
  <c r="BH149"/>
  <c r="BG149"/>
  <c r="BF149"/>
  <c r="T149"/>
  <c r="R149"/>
  <c r="P149"/>
  <c r="BK149"/>
  <c r="J149"/>
  <c r="BE149"/>
  <c r="BI133"/>
  <c r="BH133"/>
  <c r="BG133"/>
  <c r="BF133"/>
  <c r="T133"/>
  <c r="T132"/>
  <c r="R133"/>
  <c r="R132"/>
  <c r="P133"/>
  <c r="P132"/>
  <c r="BK133"/>
  <c r="BK132"/>
  <c r="J132"/>
  <c r="J133"/>
  <c r="BE133"/>
  <c r="J63"/>
  <c r="BI130"/>
  <c r="BH130"/>
  <c r="BG130"/>
  <c r="BF130"/>
  <c r="T130"/>
  <c r="R130"/>
  <c r="P130"/>
  <c r="BK130"/>
  <c r="J130"/>
  <c r="BE130"/>
  <c r="BI127"/>
  <c r="BH127"/>
  <c r="BG127"/>
  <c r="BF127"/>
  <c r="T127"/>
  <c r="R127"/>
  <c r="P127"/>
  <c r="BK127"/>
  <c r="J127"/>
  <c r="BE127"/>
  <c r="BI117"/>
  <c r="BH117"/>
  <c r="BG117"/>
  <c r="BF117"/>
  <c r="T117"/>
  <c r="R117"/>
  <c r="P117"/>
  <c r="BK117"/>
  <c r="J117"/>
  <c r="BE117"/>
  <c r="BI107"/>
  <c r="BH107"/>
  <c r="BG107"/>
  <c r="BF107"/>
  <c r="T107"/>
  <c r="R107"/>
  <c r="P107"/>
  <c r="BK107"/>
  <c r="J107"/>
  <c r="BE107"/>
  <c r="BI104"/>
  <c r="BH104"/>
  <c r="BG104"/>
  <c r="BF104"/>
  <c r="T104"/>
  <c r="R104"/>
  <c r="P104"/>
  <c r="BK104"/>
  <c r="J104"/>
  <c r="BE104"/>
  <c r="BI88"/>
  <c r="F36"/>
  <c i="1" r="BD56"/>
  <c i="4" r="BH88"/>
  <c r="F35"/>
  <c i="1" r="BC56"/>
  <c i="4" r="BG88"/>
  <c r="F34"/>
  <c i="1" r="BB56"/>
  <c i="4" r="BF88"/>
  <c r="J33"/>
  <c i="1" r="AW56"/>
  <c i="4" r="F33"/>
  <c i="1" r="BA56"/>
  <c i="4" r="T88"/>
  <c r="T87"/>
  <c r="T86"/>
  <c r="T85"/>
  <c r="R88"/>
  <c r="R87"/>
  <c r="R86"/>
  <c r="R85"/>
  <c r="P88"/>
  <c r="P87"/>
  <c r="P86"/>
  <c r="P85"/>
  <c i="1" r="AU56"/>
  <c i="4" r="BK88"/>
  <c r="BK87"/>
  <c r="J87"/>
  <c r="BK86"/>
  <c r="J86"/>
  <c r="BK85"/>
  <c r="J85"/>
  <c r="J60"/>
  <c r="J29"/>
  <c i="1" r="AG56"/>
  <c i="4" r="J88"/>
  <c r="BE88"/>
  <c r="J32"/>
  <c i="1" r="AV56"/>
  <c i="4" r="F32"/>
  <c i="1" r="AZ56"/>
  <c i="4" r="J62"/>
  <c r="J61"/>
  <c r="J81"/>
  <c r="F81"/>
  <c r="F79"/>
  <c r="E77"/>
  <c r="J55"/>
  <c r="F55"/>
  <c r="F53"/>
  <c r="E51"/>
  <c r="J38"/>
  <c r="J20"/>
  <c r="E20"/>
  <c r="F82"/>
  <c r="F56"/>
  <c r="J19"/>
  <c r="J14"/>
  <c r="J79"/>
  <c r="J53"/>
  <c r="E7"/>
  <c r="E73"/>
  <c r="E47"/>
  <c i="1" r="AY54"/>
  <c r="AX54"/>
  <c i="3" r="BI405"/>
  <c r="BH405"/>
  <c r="BG405"/>
  <c r="BF405"/>
  <c r="T405"/>
  <c r="T404"/>
  <c r="R405"/>
  <c r="R404"/>
  <c r="P405"/>
  <c r="P404"/>
  <c r="BK405"/>
  <c r="BK404"/>
  <c r="J404"/>
  <c r="J405"/>
  <c r="BE405"/>
  <c r="J64"/>
  <c r="BI401"/>
  <c r="BH401"/>
  <c r="BG401"/>
  <c r="BF401"/>
  <c r="T401"/>
  <c r="R401"/>
  <c r="P401"/>
  <c r="BK401"/>
  <c r="J401"/>
  <c r="BE401"/>
  <c r="BI398"/>
  <c r="BH398"/>
  <c r="BG398"/>
  <c r="BF398"/>
  <c r="T398"/>
  <c r="T397"/>
  <c r="R398"/>
  <c r="R397"/>
  <c r="P398"/>
  <c r="P397"/>
  <c r="BK398"/>
  <c r="BK397"/>
  <c r="J397"/>
  <c r="J398"/>
  <c r="BE398"/>
  <c r="J63"/>
  <c r="BI394"/>
  <c r="BH394"/>
  <c r="BG394"/>
  <c r="BF394"/>
  <c r="T394"/>
  <c r="R394"/>
  <c r="P394"/>
  <c r="BK394"/>
  <c r="J394"/>
  <c r="BE394"/>
  <c r="BI391"/>
  <c r="BH391"/>
  <c r="BG391"/>
  <c r="BF391"/>
  <c r="T391"/>
  <c r="R391"/>
  <c r="P391"/>
  <c r="BK391"/>
  <c r="J391"/>
  <c r="BE391"/>
  <c r="BI388"/>
  <c r="BH388"/>
  <c r="BG388"/>
  <c r="BF388"/>
  <c r="T388"/>
  <c r="R388"/>
  <c r="P388"/>
  <c r="BK388"/>
  <c r="J388"/>
  <c r="BE388"/>
  <c r="BI371"/>
  <c r="BH371"/>
  <c r="BG371"/>
  <c r="BF371"/>
  <c r="T371"/>
  <c r="R371"/>
  <c r="P371"/>
  <c r="BK371"/>
  <c r="J371"/>
  <c r="BE371"/>
  <c r="BI368"/>
  <c r="BH368"/>
  <c r="BG368"/>
  <c r="BF368"/>
  <c r="T368"/>
  <c r="R368"/>
  <c r="P368"/>
  <c r="BK368"/>
  <c r="J368"/>
  <c r="BE368"/>
  <c r="BI365"/>
  <c r="BH365"/>
  <c r="BG365"/>
  <c r="BF365"/>
  <c r="T365"/>
  <c r="R365"/>
  <c r="P365"/>
  <c r="BK365"/>
  <c r="J365"/>
  <c r="BE365"/>
  <c r="BI356"/>
  <c r="BH356"/>
  <c r="BG356"/>
  <c r="BF356"/>
  <c r="T356"/>
  <c r="R356"/>
  <c r="P356"/>
  <c r="BK356"/>
  <c r="J356"/>
  <c r="BE356"/>
  <c r="BI341"/>
  <c r="BH341"/>
  <c r="BG341"/>
  <c r="BF341"/>
  <c r="T341"/>
  <c r="R341"/>
  <c r="P341"/>
  <c r="BK341"/>
  <c r="J341"/>
  <c r="BE341"/>
  <c r="BI339"/>
  <c r="BH339"/>
  <c r="BG339"/>
  <c r="BF339"/>
  <c r="T339"/>
  <c r="R339"/>
  <c r="P339"/>
  <c r="BK339"/>
  <c r="J339"/>
  <c r="BE339"/>
  <c r="BI293"/>
  <c r="BH293"/>
  <c r="BG293"/>
  <c r="BF293"/>
  <c r="T293"/>
  <c r="R293"/>
  <c r="P293"/>
  <c r="BK293"/>
  <c r="J293"/>
  <c r="BE293"/>
  <c r="BI276"/>
  <c r="BH276"/>
  <c r="BG276"/>
  <c r="BF276"/>
  <c r="T276"/>
  <c r="R276"/>
  <c r="P276"/>
  <c r="BK276"/>
  <c r="J276"/>
  <c r="BE276"/>
  <c r="BI227"/>
  <c r="BH227"/>
  <c r="BG227"/>
  <c r="BF227"/>
  <c r="T227"/>
  <c r="R227"/>
  <c r="P227"/>
  <c r="BK227"/>
  <c r="J227"/>
  <c r="BE227"/>
  <c r="BI223"/>
  <c r="BH223"/>
  <c r="BG223"/>
  <c r="BF223"/>
  <c r="T223"/>
  <c r="R223"/>
  <c r="P223"/>
  <c r="BK223"/>
  <c r="J223"/>
  <c r="BE223"/>
  <c r="BI176"/>
  <c r="BH176"/>
  <c r="BG176"/>
  <c r="BF176"/>
  <c r="T176"/>
  <c r="R176"/>
  <c r="P176"/>
  <c r="BK176"/>
  <c r="J176"/>
  <c r="BE176"/>
  <c r="BI173"/>
  <c r="BH173"/>
  <c r="BG173"/>
  <c r="BF173"/>
  <c r="T173"/>
  <c r="R173"/>
  <c r="P173"/>
  <c r="BK173"/>
  <c r="J173"/>
  <c r="BE173"/>
  <c r="BI170"/>
  <c r="BH170"/>
  <c r="BG170"/>
  <c r="BF170"/>
  <c r="T170"/>
  <c r="R170"/>
  <c r="P170"/>
  <c r="BK170"/>
  <c r="J170"/>
  <c r="BE170"/>
  <c r="BI166"/>
  <c r="BH166"/>
  <c r="BG166"/>
  <c r="BF166"/>
  <c r="T166"/>
  <c r="R166"/>
  <c r="P166"/>
  <c r="BK166"/>
  <c r="J166"/>
  <c r="BE166"/>
  <c r="BI163"/>
  <c r="BH163"/>
  <c r="BG163"/>
  <c r="BF163"/>
  <c r="T163"/>
  <c r="R163"/>
  <c r="P163"/>
  <c r="BK163"/>
  <c r="J163"/>
  <c r="BE163"/>
  <c r="BI160"/>
  <c r="BH160"/>
  <c r="BG160"/>
  <c r="BF160"/>
  <c r="T160"/>
  <c r="R160"/>
  <c r="P160"/>
  <c r="BK160"/>
  <c r="J160"/>
  <c r="BE160"/>
  <c r="BI156"/>
  <c r="BH156"/>
  <c r="BG156"/>
  <c r="BF156"/>
  <c r="T156"/>
  <c r="R156"/>
  <c r="P156"/>
  <c r="BK156"/>
  <c r="J156"/>
  <c r="BE156"/>
  <c r="BI140"/>
  <c r="BH140"/>
  <c r="BG140"/>
  <c r="BF140"/>
  <c r="T140"/>
  <c r="R140"/>
  <c r="P140"/>
  <c r="BK140"/>
  <c r="J140"/>
  <c r="BE140"/>
  <c r="BI137"/>
  <c r="BH137"/>
  <c r="BG137"/>
  <c r="BF137"/>
  <c r="T137"/>
  <c r="R137"/>
  <c r="P137"/>
  <c r="BK137"/>
  <c r="J137"/>
  <c r="BE137"/>
  <c r="BI89"/>
  <c r="F36"/>
  <c i="1" r="BD54"/>
  <c i="3" r="BH89"/>
  <c r="F35"/>
  <c i="1" r="BC54"/>
  <c i="3" r="BG89"/>
  <c r="F34"/>
  <c i="1" r="BB54"/>
  <c i="3" r="BF89"/>
  <c r="J33"/>
  <c i="1" r="AW54"/>
  <c i="3" r="F33"/>
  <c i="1" r="BA54"/>
  <c i="3" r="T89"/>
  <c r="T88"/>
  <c r="T87"/>
  <c r="T86"/>
  <c r="R89"/>
  <c r="R88"/>
  <c r="R87"/>
  <c r="R86"/>
  <c r="P89"/>
  <c r="P88"/>
  <c r="P87"/>
  <c r="P86"/>
  <c i="1" r="AU54"/>
  <c i="3" r="BK89"/>
  <c r="BK88"/>
  <c r="J88"/>
  <c r="BK87"/>
  <c r="J87"/>
  <c r="BK86"/>
  <c r="J86"/>
  <c r="J60"/>
  <c r="J29"/>
  <c i="1" r="AG54"/>
  <c i="3" r="J89"/>
  <c r="BE89"/>
  <c r="J32"/>
  <c i="1" r="AV54"/>
  <c i="3" r="F32"/>
  <c i="1" r="AZ54"/>
  <c i="3" r="J62"/>
  <c r="J61"/>
  <c r="J82"/>
  <c r="F82"/>
  <c r="F80"/>
  <c r="E78"/>
  <c r="J55"/>
  <c r="F55"/>
  <c r="F53"/>
  <c r="E51"/>
  <c r="J38"/>
  <c r="J20"/>
  <c r="E20"/>
  <c r="F83"/>
  <c r="F56"/>
  <c r="J19"/>
  <c r="J14"/>
  <c r="J80"/>
  <c r="J53"/>
  <c r="E7"/>
  <c r="E74"/>
  <c r="E47"/>
  <c i="1" r="AY53"/>
  <c r="AX53"/>
  <c i="2" r="BI198"/>
  <c r="BH198"/>
  <c r="BG198"/>
  <c r="BF198"/>
  <c r="T198"/>
  <c r="T197"/>
  <c r="R198"/>
  <c r="R197"/>
  <c r="P198"/>
  <c r="P197"/>
  <c r="BK198"/>
  <c r="BK197"/>
  <c r="J197"/>
  <c r="J198"/>
  <c r="BE198"/>
  <c r="J64"/>
  <c r="BI192"/>
  <c r="BH192"/>
  <c r="BG192"/>
  <c r="BF192"/>
  <c r="T192"/>
  <c r="R192"/>
  <c r="P192"/>
  <c r="BK192"/>
  <c r="J192"/>
  <c r="BE192"/>
  <c r="BI189"/>
  <c r="BH189"/>
  <c r="BG189"/>
  <c r="BF189"/>
  <c r="T189"/>
  <c r="T188"/>
  <c r="R189"/>
  <c r="R188"/>
  <c r="P189"/>
  <c r="P188"/>
  <c r="BK189"/>
  <c r="BK188"/>
  <c r="J188"/>
  <c r="J189"/>
  <c r="BE189"/>
  <c r="J63"/>
  <c r="BI186"/>
  <c r="BH186"/>
  <c r="BG186"/>
  <c r="BF186"/>
  <c r="T186"/>
  <c r="R186"/>
  <c r="P186"/>
  <c r="BK186"/>
  <c r="J186"/>
  <c r="BE186"/>
  <c r="BI184"/>
  <c r="BH184"/>
  <c r="BG184"/>
  <c r="BF184"/>
  <c r="T184"/>
  <c r="R184"/>
  <c r="P184"/>
  <c r="BK184"/>
  <c r="J184"/>
  <c r="BE184"/>
  <c r="BI173"/>
  <c r="BH173"/>
  <c r="BG173"/>
  <c r="BF173"/>
  <c r="T173"/>
  <c r="R173"/>
  <c r="P173"/>
  <c r="BK173"/>
  <c r="J173"/>
  <c r="BE173"/>
  <c r="BI170"/>
  <c r="BH170"/>
  <c r="BG170"/>
  <c r="BF170"/>
  <c r="T170"/>
  <c r="R170"/>
  <c r="P170"/>
  <c r="BK170"/>
  <c r="J170"/>
  <c r="BE170"/>
  <c r="BI167"/>
  <c r="BH167"/>
  <c r="BG167"/>
  <c r="BF167"/>
  <c r="T167"/>
  <c r="R167"/>
  <c r="P167"/>
  <c r="BK167"/>
  <c r="J167"/>
  <c r="BE167"/>
  <c r="BI155"/>
  <c r="BH155"/>
  <c r="BG155"/>
  <c r="BF155"/>
  <c r="T155"/>
  <c r="R155"/>
  <c r="P155"/>
  <c r="BK155"/>
  <c r="J155"/>
  <c r="BE155"/>
  <c r="BI152"/>
  <c r="BH152"/>
  <c r="BG152"/>
  <c r="BF152"/>
  <c r="T152"/>
  <c r="R152"/>
  <c r="P152"/>
  <c r="BK152"/>
  <c r="J152"/>
  <c r="BE152"/>
  <c r="BI149"/>
  <c r="BH149"/>
  <c r="BG149"/>
  <c r="BF149"/>
  <c r="T149"/>
  <c r="R149"/>
  <c r="P149"/>
  <c r="BK149"/>
  <c r="J149"/>
  <c r="BE149"/>
  <c r="BI134"/>
  <c r="BH134"/>
  <c r="BG134"/>
  <c r="BF134"/>
  <c r="T134"/>
  <c r="R134"/>
  <c r="P134"/>
  <c r="BK134"/>
  <c r="J134"/>
  <c r="BE134"/>
  <c r="BI128"/>
  <c r="BH128"/>
  <c r="BG128"/>
  <c r="BF128"/>
  <c r="T128"/>
  <c r="R128"/>
  <c r="P128"/>
  <c r="BK128"/>
  <c r="J128"/>
  <c r="BE128"/>
  <c r="BI116"/>
  <c r="BH116"/>
  <c r="BG116"/>
  <c r="BF116"/>
  <c r="T116"/>
  <c r="R116"/>
  <c r="P116"/>
  <c r="BK116"/>
  <c r="J116"/>
  <c r="BE116"/>
  <c r="BI113"/>
  <c r="BH113"/>
  <c r="BG113"/>
  <c r="BF113"/>
  <c r="T113"/>
  <c r="R113"/>
  <c r="P113"/>
  <c r="BK113"/>
  <c r="J113"/>
  <c r="BE113"/>
  <c r="BI110"/>
  <c r="BH110"/>
  <c r="BG110"/>
  <c r="BF110"/>
  <c r="T110"/>
  <c r="R110"/>
  <c r="P110"/>
  <c r="BK110"/>
  <c r="J110"/>
  <c r="BE110"/>
  <c r="BI101"/>
  <c r="BH101"/>
  <c r="BG101"/>
  <c r="BF101"/>
  <c r="T101"/>
  <c r="R101"/>
  <c r="P101"/>
  <c r="BK101"/>
  <c r="J101"/>
  <c r="BE101"/>
  <c r="BI98"/>
  <c r="BH98"/>
  <c r="BG98"/>
  <c r="BF98"/>
  <c r="T98"/>
  <c r="R98"/>
  <c r="P98"/>
  <c r="BK98"/>
  <c r="J98"/>
  <c r="BE98"/>
  <c r="BI95"/>
  <c r="BH95"/>
  <c r="BG95"/>
  <c r="BF95"/>
  <c r="T95"/>
  <c r="R95"/>
  <c r="P95"/>
  <c r="BK95"/>
  <c r="J95"/>
  <c r="BE95"/>
  <c r="BI89"/>
  <c r="F36"/>
  <c i="1" r="BD53"/>
  <c i="2" r="BH89"/>
  <c r="F35"/>
  <c i="1" r="BC53"/>
  <c i="2" r="BG89"/>
  <c r="F34"/>
  <c i="1" r="BB53"/>
  <c i="2" r="BF89"/>
  <c r="J33"/>
  <c i="1" r="AW53"/>
  <c i="2" r="F33"/>
  <c i="1" r="BA53"/>
  <c i="2" r="T89"/>
  <c r="T88"/>
  <c r="T87"/>
  <c r="T86"/>
  <c r="R89"/>
  <c r="R88"/>
  <c r="R87"/>
  <c r="R86"/>
  <c r="P89"/>
  <c r="P88"/>
  <c r="P87"/>
  <c r="P86"/>
  <c i="1" r="AU53"/>
  <c i="2" r="BK89"/>
  <c r="BK88"/>
  <c r="J88"/>
  <c r="BK87"/>
  <c r="J87"/>
  <c r="BK86"/>
  <c r="J86"/>
  <c r="J60"/>
  <c r="J29"/>
  <c i="1" r="AG53"/>
  <c i="2" r="J89"/>
  <c r="BE89"/>
  <c r="J32"/>
  <c i="1" r="AV53"/>
  <c i="2" r="F32"/>
  <c i="1" r="AZ53"/>
  <c i="2" r="J62"/>
  <c r="J61"/>
  <c r="J82"/>
  <c r="F82"/>
  <c r="F80"/>
  <c r="E78"/>
  <c r="J55"/>
  <c r="F55"/>
  <c r="F53"/>
  <c r="E51"/>
  <c r="J38"/>
  <c r="J20"/>
  <c r="E20"/>
  <c r="F83"/>
  <c r="F56"/>
  <c r="J19"/>
  <c r="J14"/>
  <c r="J80"/>
  <c r="J53"/>
  <c r="E7"/>
  <c r="E74"/>
  <c r="E47"/>
  <c i="1" r="BD55"/>
  <c r="BC55"/>
  <c r="BB55"/>
  <c r="BA55"/>
  <c r="AZ55"/>
  <c r="AY55"/>
  <c r="AX55"/>
  <c r="AW55"/>
  <c r="AV55"/>
  <c r="AU55"/>
  <c r="AT55"/>
  <c r="AS55"/>
  <c r="AG55"/>
  <c r="BD52"/>
  <c r="BC52"/>
  <c r="BB52"/>
  <c r="BA52"/>
  <c r="AZ52"/>
  <c r="AY52"/>
  <c r="AX52"/>
  <c r="AW52"/>
  <c r="AV52"/>
  <c r="AU52"/>
  <c r="AT52"/>
  <c r="AS52"/>
  <c r="AG52"/>
  <c r="BD51"/>
  <c r="W30"/>
  <c r="BC51"/>
  <c r="W29"/>
  <c r="BB51"/>
  <c r="W28"/>
  <c r="BA51"/>
  <c r="W27"/>
  <c r="AZ51"/>
  <c r="W26"/>
  <c r="AY51"/>
  <c r="AX51"/>
  <c r="AW51"/>
  <c r="AK27"/>
  <c r="AV51"/>
  <c r="AK26"/>
  <c r="AU51"/>
  <c r="AT51"/>
  <c r="AS51"/>
  <c r="AG51"/>
  <c r="AK23"/>
  <c r="AT60"/>
  <c r="AN60"/>
  <c r="AT59"/>
  <c r="AN59"/>
  <c r="AT58"/>
  <c r="AN58"/>
  <c r="AT57"/>
  <c r="AN57"/>
  <c r="AT56"/>
  <c r="AN56"/>
  <c r="AN55"/>
  <c r="AT54"/>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<sst xmlns="http://schemas.openxmlformats.org/spreadsheetml/2006/main">
  <si>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</si>
  <si>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</si>
  <si>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</si>
  <si>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</si>
  <si>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</si>
  <si>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</si>
  <si>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</si>
  <si>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{9bbe2731-2a3f-43dc-84ac-7d93cb73ba58}</t>
  </si>
  <si>
    <t>0,01</t>
  </si>
  <si>
    <t>21</t>
  </si>
  <si>
    <t>15</t>
  </si>
  <si>
    <t>REKAPITULACE STAVBY</t>
  </si>
  <si>
    <t xml:space="preserve">v ---  níže se nacházejí doplnkové a pomocné údaje k sestavám  --- v</t>
  </si>
  <si>
    <t>Návod na vyplnění</t>
  </si>
  <si>
    <t>0,001</t>
  </si>
  <si>
    <t>Kód:</t>
  </si>
  <si>
    <t>H17-015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</si>
  <si>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</si>
  <si>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</si>
  <si>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VD Předměřice, oprava nástaveb jezových pilířů</t>
  </si>
  <si>
    <t>KSO:</t>
  </si>
  <si>
    <t>832 13</t>
  </si>
  <si>
    <t>CC-CZ:</t>
  </si>
  <si>
    <t/>
  </si>
  <si>
    <t>Místo:</t>
  </si>
  <si>
    <t>Předměřice</t>
  </si>
  <si>
    <t>Datum:</t>
  </si>
  <si>
    <t>4. 8. 2017</t>
  </si>
  <si>
    <t>Zadavatel:</t>
  </si>
  <si>
    <t>IČ:</t>
  </si>
  <si>
    <t>708 89 988</t>
  </si>
  <si>
    <t>Povodí Labe, státní podnik</t>
  </si>
  <si>
    <t>DIČ:</t>
  </si>
  <si>
    <t>CZ70889988</t>
  </si>
  <si>
    <t>Uchazeč:</t>
  </si>
  <si>
    <t>Vyplň údaj</t>
  </si>
  <si>
    <t>Projektant:</t>
  </si>
  <si>
    <t>272 21 253</t>
  </si>
  <si>
    <t>HG Partner, s.r.o.</t>
  </si>
  <si>
    <t>CZ27221253</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</si>
  <si>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</si>
  <si>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</si>
  <si>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</si>
  <si>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</si>
  <si>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</si>
  <si>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</si>
  <si>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</si>
  <si>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</si>
  <si>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</si>
  <si>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</si>
  <si>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</si>
  <si>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</si>
  <si>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</si>
  <si>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</si>
  <si>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</si>
  <si>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</si>
  <si>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</si>
  <si>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</si>
  <si>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</si>
  <si>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</si>
  <si>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</si>
  <si>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</si>
  <si>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</si>
  <si>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</si>
  <si>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</si>
  <si>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</si>
  <si>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</si>
  <si>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</si>
  <si>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</si>
  <si>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</si>
  <si>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</si>
  <si>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</si>
  <si>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</si>
  <si>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</si>
  <si>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</si>
  <si>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</si>
  <si>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</si>
  <si>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</si>
  <si>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</si>
  <si>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</si>
  <si>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</si>
  <si>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</si>
  <si>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Oprava betonových konstrukcí</t>
  </si>
  <si>
    <t>STA</t>
  </si>
  <si>
    <t>1</t>
  </si>
  <si>
    <t>{a18c8d1f-6b63-4f41-9e8f-77697048b1b8}</t>
  </si>
  <si>
    <t>2</t>
  </si>
  <si>
    <t>/</t>
  </si>
  <si>
    <t>SO 01.01</t>
  </si>
  <si>
    <t>Oprava betonových konstrukcí - interiéry pilířů</t>
  </si>
  <si>
    <t>Soupis</t>
  </si>
  <si>
    <t>{9837ed0a-3934-4339-b563-7c3512fbc362}</t>
  </si>
  <si>
    <t>SO 01.02</t>
  </si>
  <si>
    <t>Oprava betonových konstrukcí - exteriéry pilířů</t>
  </si>
  <si>
    <t>{08a6def6-d316-429f-a7e5-542ca643b374}</t>
  </si>
  <si>
    <t>SO 02</t>
  </si>
  <si>
    <t>Oprava skleněných výplní</t>
  </si>
  <si>
    <t>{b1fc358b-4cc5-4b53-b0c7-cf100c899d30}</t>
  </si>
  <si>
    <t>SO 02.01</t>
  </si>
  <si>
    <t>Repase oken – renovace ocelových rámů</t>
  </si>
  <si>
    <t>{c619d1c7-2f53-4637-a48d-553893cb3686}</t>
  </si>
  <si>
    <t>SO 02.02</t>
  </si>
  <si>
    <t>Oprava sklobetonových zdí</t>
  </si>
  <si>
    <t>{8d2490a0-6344-4339-a333-b5f2ef8fb2d5}</t>
  </si>
  <si>
    <t>SO 03</t>
  </si>
  <si>
    <t>Oprava dveřních výplní</t>
  </si>
  <si>
    <t>{9d2a7e68-37ad-4fde-ae6c-58228c1849c1}</t>
  </si>
  <si>
    <t>SO 04</t>
  </si>
  <si>
    <t>Osazení nových klempířských prvků</t>
  </si>
  <si>
    <t>{4f52528c-4c63-4e1a-b1da-10b52c3734fe}</t>
  </si>
  <si>
    <t>VON</t>
  </si>
  <si>
    <t>Vedlejší a ostatní náklady</t>
  </si>
  <si>
    <t>{ba907113-5334-4538-a122-4fafd2159ded}</t>
  </si>
  <si>
    <t>1) Krycí list soupisu</t>
  </si>
  <si>
    <t>2) Rekapitulace</t>
  </si>
  <si>
    <t>3) Soupis prací</t>
  </si>
  <si>
    <t>Zpět na list:</t>
  </si>
  <si>
    <t>Rekapitulace stavby</t>
  </si>
  <si>
    <t>KRYCÍ LIST SOUPISU</t>
  </si>
  <si>
    <t>Objekt:</t>
  </si>
  <si>
    <t>SO 01 - Oprava betonových konstrukcí</t>
  </si>
  <si>
    <t>Soupis:</t>
  </si>
  <si>
    <t>SO 01.01 - Oprava betonových konstrukcí - interiéry pilířů</t>
  </si>
  <si>
    <t>REKAPITULACE ČLENĚNÍ SOUPISU PRACÍ</t>
  </si>
  <si>
    <t>Kód dílu - Popis</t>
  </si>
  <si>
    <t>Cena celkem [CZK]</t>
  </si>
  <si>
    <t>Náklady soupisu celkem</t>
  </si>
  <si>
    <t>-1</t>
  </si>
  <si>
    <t>HSV - Práce a dodávky HSV</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</si>
  <si>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</si>
  <si>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</si>
  <si>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</si>
  <si>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</si>
  <si>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</si>
  <si>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</si>
  <si>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</si>
  <si>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</si>
  <si>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</si>
  <si>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</si>
  <si>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</si>
  <si>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</si>
  <si>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</si>
  <si>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</si>
  <si>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</si>
  <si>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</si>
  <si>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</si>
  <si>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</si>
  <si>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</si>
  <si>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</si>
  <si>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</si>
  <si>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</si>
  <si>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</si>
  <si>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985111213</t>
  </si>
  <si>
    <t>Odsekání betonu stěn tl do 150 mm</t>
  </si>
  <si>
    <t>m2</t>
  </si>
  <si>
    <t>CS ÚRS 2017 02</t>
  </si>
  <si>
    <t>4</t>
  </si>
  <si>
    <t>-319610253</t>
  </si>
  <si>
    <t>PP</t>
  </si>
  <si>
    <t>Otlučení nebo odsekání vrstev betonu stěn, tloušťka odsekané vrstvy přes 100 do 150 mm</t>
  </si>
  <si>
    <t>PSC</t>
  </si>
  <si>
    <t xml:space="preserve">Poznámka k souboru cen:_x000d_
1. Množství měrných jednotek se určuje v m2 odsekané nebo otlučené plochy. 2. V cenách -1111 až -1131 jsou započteny i náklady na: a) otlučení staré malty ze zdiva a vyčištění spár, b) odstranění zbytků malty z líce zdiva ocelovým kartáčem. 3. V cenách -1211 až -1233 jsou započteny i náklady na odsekání vrstvy rozrušeného betonu. 4. V cenách nejsou započteny náklady na tryskání pokladu pískem, očištění pokladu stlačeným vzduchem nebo tlakovou vodou; tyto práce se oceňují cenami souboru cen 985 13- Očištění ploch. </t>
  </si>
  <si>
    <t>VV</t>
  </si>
  <si>
    <t>2*1,2*0,2 "D.2 Podrobná situace, D.4 Pilíř - charakteristický řez, odsekání degradované malty ze sloupku pilíře I.; počet x výška x šířka</t>
  </si>
  <si>
    <t>2*1,2*0,2 "D.2 Podrobná situace, D.4 Pilíř - charakteristický řez, odsekání degradované malty ze sloupku pilíře II.; počet x výška x šířka</t>
  </si>
  <si>
    <t>Součet</t>
  </si>
  <si>
    <t>985111291</t>
  </si>
  <si>
    <t>Příplatek k odsekání omítek a betonu za práci ve stísněném prostoru</t>
  </si>
  <si>
    <t>-1059802406</t>
  </si>
  <si>
    <t>Otlučení nebo odsekání vrstev betonu Příplatek k cenám odsekání betonu za práci ve stísněném prostoru</t>
  </si>
  <si>
    <t>3</t>
  </si>
  <si>
    <t>985111292</t>
  </si>
  <si>
    <t>Příplatek k odsekání omítek a betonu za plochu do 10 m2 jednotlivě</t>
  </si>
  <si>
    <t>-477880969</t>
  </si>
  <si>
    <t>Otlučení nebo odsekání vrstev betonu Příplatek k cenám odsekání betonu za plochu do 10 m2 jednotlivě</t>
  </si>
  <si>
    <t>985112113</t>
  </si>
  <si>
    <t>Odsekání degradovaného betonu stěn tl do 50 mm</t>
  </si>
  <si>
    <t>1620483840</t>
  </si>
  <si>
    <t>Odsekání degradovaného betonu stěn, tloušťky přes 30 do 50 mm</t>
  </si>
  <si>
    <t xml:space="preserve">Poznámka k souboru cen:_x000d_
1. V ceně -2111 až -2133 jsou započteny i náklady na odstranění degradovaného betonu ručním pneumatickým kladivem s dočištěním k obnažení betonářské výztuže a jejím ručním očištěním. </t>
  </si>
  <si>
    <t>2*4,5*0,19 "D.2 Podrobná situace, D.4 Pilíř - charakteristický řez, odsekání degradované malty z parapetu pilíře I.; počet x délka x výška</t>
  </si>
  <si>
    <t>2*4,5*0,19 "D.2 Podrobná situace, D.4 Pilíř - charakteristický řez, odsekání degradované malty z parapetu pilíře II.; počet x délka x výška</t>
  </si>
  <si>
    <t>Mezisoučet</t>
  </si>
  <si>
    <t>4*1,2*0,15 "D.2 Podrobná situace, D.4 Pilíř - charakteristický řez, odsekání degradované malty z boků sloupku pilíře I.; počet x výška x šířka</t>
  </si>
  <si>
    <t>4*1,2*0,15 "D.2 Podrobná situace, D.4 Pilíř - charakteristický řez, odsekání degradované malty z boků sloupku pilíře II.; počet x výška x šířka</t>
  </si>
  <si>
    <t>5</t>
  </si>
  <si>
    <t>985112192</t>
  </si>
  <si>
    <t>Příplatek k odsekání degradovaného betonu za práci ve stísněném prostoru</t>
  </si>
  <si>
    <t>-1481568464</t>
  </si>
  <si>
    <t>Odsekání degradovaného betonu Příplatek k cenám za práci ve stísněném prostoru</t>
  </si>
  <si>
    <t>6</t>
  </si>
  <si>
    <t>985112193</t>
  </si>
  <si>
    <t xml:space="preserve">Příplatek k odsekání  degradovaného betonu za plochu do 10 m2 jednotlivě</t>
  </si>
  <si>
    <t>1952621561</t>
  </si>
  <si>
    <t>Odsekání degradovaného betonu Příplatek k cenám za plochu do 10 m2 jednotlivě</t>
  </si>
  <si>
    <t>7</t>
  </si>
  <si>
    <t>985311115</t>
  </si>
  <si>
    <t>Reprofilace stěn cementovými sanačními maltami tl 50 mm</t>
  </si>
  <si>
    <t>927019768</t>
  </si>
  <si>
    <t>Reprofilace betonu sanačními maltami na cementové bázi ručně stěn, tloušťky přes 40 do 50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</si>
  <si>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</si>
  <si>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2*1,2*0,2 "D.2 Podrobná situace, D.4 Pilíř - charakteristický řez, reprofilace sloupku pilíře I. - vrchní vrstva; počet x výška x šířka</t>
  </si>
  <si>
    <t>2*1,2*0,2 "D.2 Podrobná situace, D.4 Pilíř - charakteristický řez, reprofilace sloupku pilíře II. - vrchní vrstva; počet x výška x šířka</t>
  </si>
  <si>
    <t>4*1,2*0,15 "D.2 Podrobná situace, D.4 Pilíř - charakteristický řez, reprofilace boků sloupku pilíře I.; počet x výška x šířka</t>
  </si>
  <si>
    <t>4*1,2*0,15 "D.2 Podrobná situace, D.4 Pilíř - charakteristický řez, reprofilace boků sloupku pilíře II.; počet x výška x šířka</t>
  </si>
  <si>
    <t>2*4,5*0,19 "D.2 Podrobná situace, D.4 Pilíř - charakteristický řez, reprofilace parapetu pilíře I.; počet x délka x výška</t>
  </si>
  <si>
    <t>2*4,5*0,19 "D.2 Podrobná situace, D.4 Pilíř - charakteristický řez, reprofilace parapetu pilíře II.; počet x délka x výška</t>
  </si>
  <si>
    <t>8</t>
  </si>
  <si>
    <t>985311120</t>
  </si>
  <si>
    <t>Reprofilace stěn cementovými sanačními maltami tl 100 mm</t>
  </si>
  <si>
    <t>-485962367</t>
  </si>
  <si>
    <t>Reprofilace betonu sanačními maltami na cementové bázi ručně stěn, tloušťky přes 90 do 100 mm</t>
  </si>
  <si>
    <t>985311911</t>
  </si>
  <si>
    <t>Příplatek při reprofilaci sanačními maltami za práci ve stísněném prostoru</t>
  </si>
  <si>
    <t>-2036028761</t>
  </si>
  <si>
    <t>Reprofilace betonu sanačními maltami na cementové bázi ručně Příplatek k cenám za práci ve stísněném prostoru</t>
  </si>
  <si>
    <t>4*1,2*0,15 "D.2 Podrobná situace, D.4 Pilíř - charakteristický řez, reprofillace boků sloupku pilíře II.; počet x výška x šířka</t>
  </si>
  <si>
    <t>10</t>
  </si>
  <si>
    <t>985311912</t>
  </si>
  <si>
    <t>Příplatek při reprofilaci sanačními maltami za plochu do 10 m2 jednotlivě</t>
  </si>
  <si>
    <t>-1700106411</t>
  </si>
  <si>
    <t>Reprofilace betonu sanačními maltami na cementové bázi ručně Příplatek k cenám za plochu do 10 m2 jednotlivě</t>
  </si>
  <si>
    <t>11</t>
  </si>
  <si>
    <t>985311913</t>
  </si>
  <si>
    <t>Příplatek při reprofilaci sanačními maltami za větší členitost povrchu (sloupy, výklenky)</t>
  </si>
  <si>
    <t>-1603567655</t>
  </si>
  <si>
    <t>Reprofilace betonu sanačními maltami na cementové bázi ručně Příplatek k cenám za větší členitost povrchu (sloupy, výklenky)</t>
  </si>
  <si>
    <t>12</t>
  </si>
  <si>
    <t>985312114</t>
  </si>
  <si>
    <t>Stěrka k vyrovnání betonových ploch stěn tl 5 mm</t>
  </si>
  <si>
    <t>176990667</t>
  </si>
  <si>
    <t>Stěrka k vyrovnání ploch reprofilovaného betonu stěn, tloušťky do 5 mm</t>
  </si>
  <si>
    <t xml:space="preserve">Poznámka k souboru cen:_x000d_
1. V cenách nejsou započteny náklady na ochranný nátěr, které se oceňují souborem cen 985 32-4 Ochranný nátěr betonu. </t>
  </si>
  <si>
    <t>13</t>
  </si>
  <si>
    <t>985312191</t>
  </si>
  <si>
    <t>Příplatek ke stěrce pro vyrovnání betonových ploch za práci ve stísněném prostoru</t>
  </si>
  <si>
    <t>-546059094</t>
  </si>
  <si>
    <t>Stěrka k vyrovnání ploch reprofilovaného betonu Příplatek k cenám za práci ve stísněném prostoru</t>
  </si>
  <si>
    <t>14</t>
  </si>
  <si>
    <t>985312192</t>
  </si>
  <si>
    <t>Příplatek ke stěrce pro vyrovnání betonových ploch za plochu do 10 m2 jednotlivě</t>
  </si>
  <si>
    <t>711254900</t>
  </si>
  <si>
    <t>Stěrka k vyrovnání ploch reprofilovaného betonu Příplatek k cenám za plochu do 10 m2 jednotlivě</t>
  </si>
  <si>
    <t>985324211</t>
  </si>
  <si>
    <t>Ochranný akrylátový nátěr betonu dvojnásobný s impregnací (OS-B)</t>
  </si>
  <si>
    <t>664532958</t>
  </si>
  <si>
    <t>Ochranný nátěr betonu akrylátový dvojnásobný s impregnací (OS-B)</t>
  </si>
  <si>
    <t>16</t>
  </si>
  <si>
    <t>985324911</t>
  </si>
  <si>
    <t>Příplatek k cenám ochranných nátěrů betonu za práci ve stísněném prostoru</t>
  </si>
  <si>
    <t>1491708303</t>
  </si>
  <si>
    <t>Ochranný nátěr betonu Příplatek k cenám za práci ve stísněném prostoru</t>
  </si>
  <si>
    <t>17</t>
  </si>
  <si>
    <t>985324912</t>
  </si>
  <si>
    <t>Příplatek k cenám ochranných nátěrů betonu za plochu do 10 m2 jednotlivě</t>
  </si>
  <si>
    <t>-791503279</t>
  </si>
  <si>
    <t>Ochranný nátěr betonu Příplatek k cenám za plochu do 10 m2 jednotlivě</t>
  </si>
  <si>
    <t>997</t>
  </si>
  <si>
    <t>Přesun sutě</t>
  </si>
  <si>
    <t>18</t>
  </si>
  <si>
    <t>997013212</t>
  </si>
  <si>
    <t>Vnitrostaveništní doprava suti a vybouraných hmot pro budovy v do 9 m ručně</t>
  </si>
  <si>
    <t>t</t>
  </si>
  <si>
    <t>1268749305</t>
  </si>
  <si>
    <t>Vnitrostaveništní doprava suti a vybouraných hmot vodorovně do 50 m svisle ručně (nošením po schodech) pro budovy a haly výšky přes 6 do 9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</si>
  <si>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</si>
  <si>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19</t>
  </si>
  <si>
    <t>R997002</t>
  </si>
  <si>
    <t>Vodorovné přemístění suti vč. uložení na skládku (poplatku) dle platné legislativy</t>
  </si>
  <si>
    <t>470061010</t>
  </si>
  <si>
    <t>Vodorovné přemístění suti vč. naložení a uložení na skládku (poplatku) dle platné legislativy</t>
  </si>
  <si>
    <t>0,535 "D.2 Podrobná situace, odsekání degradované malty z parapetu pilíře I. a II.; hmotnost Suť celkem dle TOV položky odsekání</t>
  </si>
  <si>
    <t>0,341 "D.2 Podrobná situace, odsekání degradované malty z parapetu pilíře I. a II.; hmotnost Suť celkem dle TOV položky otlučení</t>
  </si>
  <si>
    <t>998</t>
  </si>
  <si>
    <t>Přesun hmot</t>
  </si>
  <si>
    <t>20</t>
  </si>
  <si>
    <t>998323011</t>
  </si>
  <si>
    <t>Přesun hmot pro jezy a stupně</t>
  </si>
  <si>
    <t>1428123106</t>
  </si>
  <si>
    <t>Přesun hmot pro jezy a stupně dopravní vzdálenost do 500 m</t>
  </si>
  <si>
    <t xml:space="preserve">Poznámka k souboru cen:_x000d_
1. Ceny jsou určeny pro jakoukoliv konstrukčně-materiálovou charakteristiku. </t>
  </si>
  <si>
    <t>SO 01.02 - Oprava betonových konstrukcí - exteriéry pilířů</t>
  </si>
  <si>
    <t>985121122</t>
  </si>
  <si>
    <t>Tryskání degradovaného betonu stěn a rubu kleneb vodou pod tlakem do 1250 barů</t>
  </si>
  <si>
    <t>1882467354</t>
  </si>
  <si>
    <t>Tryskání degradovaného betonu stěn, rubu kleneb a podlah vodou pod tlakem přes 300 do 1 250 barů</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</si>
  <si>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</si>
  <si>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P</t>
  </si>
  <si>
    <t>Poznámka k položce:
- jedná se pouze o tryskání vodou</t>
  </si>
  <si>
    <t>25,89 "D.3.1 Pohled - povodní strana - pilíř I., plocha reprofilovaného betonu pilíře I.; hodnota dle výpočtu CAD</t>
  </si>
  <si>
    <t>25,61 "D.3.1 Pohled - povodní strana - pilíř II., plocha reprofilovaného betonu pilíře II.; hodnota dle výpočtu CAD</t>
  </si>
  <si>
    <t>25,46 "D.3.1 Pohled - povodní strana - pilíř III., plocha reprofilovaného betonu pilíře III.; hodnota dle výpočtu CAD</t>
  </si>
  <si>
    <t>6,38*(0,66+0,66) "D.3.1 Pohled - návodní strana - pilíř I., rovná plocha reprofilovaného betonu pilíře I.; výška x šířka vlevo a vpravo</t>
  </si>
  <si>
    <t>6,38*(((0,92+3,38+0,92)+(0,44+3,38+0,44))/2) "D.3.1 Pohled - návodní strana - pilíř I., válcová plocha betonu pilíře I.; výška x prům. délka oblouku</t>
  </si>
  <si>
    <t>-1,96*0,64 "D.3.1 Pohled - návodní strana - pilíř I., plocha dveří pilíře I.; výška x šířka</t>
  </si>
  <si>
    <t>8,55 "D.3.1 Pohled - návodní strana - pilíř I., spodní plocha vysunuté části oblouku pilíře I.; hodnota dle výpočtu CAD</t>
  </si>
  <si>
    <t>3,5*(0,21+0,21) "D.3.1 Pohled - návodní strana - pilíř I., boční výstupky betonu pilíře I.; výška x šířka vlevo a vpravo</t>
  </si>
  <si>
    <t>(3,5+0,17-0,77-1,05)*(1,61+5,44+1,56) "D.3.1 Pohled - návodní strana - pilíř I., vrchní oblouk pilíře I.; výška bez oken x délka oblouku</t>
  </si>
  <si>
    <t>6,46*(0,66+0,61) "D.3.1 Pohled - návodní strana - pilíř II., rovná plocha reprofilovaného betonu pilíře II.; výška x šířka vlevo a vpravo</t>
  </si>
  <si>
    <t>6,46*(((0,93+3,38+0,93)+(0,44+3,44+0,44))/2) "D.3.1 Pohled - návodní strana - pilíř II., válcová plocha betonu pilíře II.; výška x prům. délka oblouku</t>
  </si>
  <si>
    <t>-1,96*0,64 "D.3.1 Pohled - návodní strana - pilíř II., plocha dveří pilíře II.; výška x šířka</t>
  </si>
  <si>
    <t>8,55 "D.3.1 Pohled - návodní strana - pilíř II., spodní plocha vysunuté části oblouku pilíře II.; hodnota dle výpočtu CAD</t>
  </si>
  <si>
    <t>3,5*(0,22+0,22) "D.3.1 Pohled - návodní strana - pilíř II., boční výstupky betonu pilíře II.; výška x šířka vlevo a vpravo</t>
  </si>
  <si>
    <t>(3,5+0,17-0,77-1,07)*(1,66+5,40+1,66) "D.3.1 Pohled - návodní strana - pilíř II., vrchní oblouk pilíře II.; výška bez oken x délka oblouku</t>
  </si>
  <si>
    <t>6,47*(0,63+0,67) "D.3.1 Pohled - návodní strana - pilíř III., rovná plocha reprofilovaného betonu pilíře III.; výška x šířka vlevo a vpravo</t>
  </si>
  <si>
    <t>6,47*(((0,94+3,21+0,94)+(0,46+3,27+0,45))/2) "D.3.1 Pohled - návodní strana, válcová plocha betonu pilíře III.; výška x prům. délka oblouku</t>
  </si>
  <si>
    <t>-1,96*0,64 "D.3.1 Pohled - návodní strana - pilíř III., plocha dveří pilíře I.; výška x šířka</t>
  </si>
  <si>
    <t>8,55 "D.3.1 Pohled - návodní strana - pilíř III., spodní plocha vysunuté části oblouku pilíře III.; hodnota dle výpočtu CAD</t>
  </si>
  <si>
    <t>3,5*(0,22+0,22) "D.3.1 Pohled - návodní strana - pilíř III., boční výstupky betonu pilíře III.; výška x šířka vlevo a vpravo</t>
  </si>
  <si>
    <t>(3,5+0,17-0,77-1,01)*(1,58+5,32+1,70) "D.3.1 Pohled - návodní strana - pilíř I., vrchní oblouk pilíře I.; výška bez oken x délka oblouku</t>
  </si>
  <si>
    <t>(0,2+4,95+0,31-1,99)*6,64 "D.3.1 Boční pohledy - pilíř I., východní strana pilíře; šířka x výška</t>
  </si>
  <si>
    <t>(4,95+0,2)*3,52-(4,5*(0,8+0,96))"D.3.1 Boční pohledy - pilíř I., východní strana nástavby pilíře; šířka x výška - plocha oken</t>
  </si>
  <si>
    <t>(2,2+2,4)*0,62*4 "D.3.1 Boční pohledy - pilíř I., boky výstupku ovládání transmisí na východní straně; výška xhloubka x počet stěn</t>
  </si>
  <si>
    <t>6,4*1,1*2 "D.3.1 Boční pohledy - pilíř I., boky průchodu pro Gallovy řetězy jezu na východní straně; výška x hloubka x počet stěn</t>
  </si>
  <si>
    <t>(2,51+3,35)*6,64 "D.3.1 Boční pohledy - pilíř I., západní strana pilíře; šířka x výška</t>
  </si>
  <si>
    <t>(4,95+0,2)*3,52-(4,5*(0,8+0,96))"D.3.1 Boční pohledy - pilíř I., západní strana nástavby pilíře; šířka x výška - plocha oken</t>
  </si>
  <si>
    <t>2*((0,2+4,95+0,31-1,99)*6,64) "D.3.1 Boční pohledy - pilíř II., východní a západní strana pilíře; šířka x výška</t>
  </si>
  <si>
    <t>2*((4,95+0,2)*3,52-(4,5*(0,8+0,96))) "D.3.1 Boční pohledy - pilíř II., východní a západní strana nástavby pilíře; šířka x výška - plocha oken</t>
  </si>
  <si>
    <t>2*(4,85*0,62*4) "D.3.1 Boční pohledy - pilíř II., boky výstupku ovládání transmisí na východní a západní straně; výška xhloubka x počet stěn</t>
  </si>
  <si>
    <t>2*(6,4*1,1*2) "D.3.1 Boční pohledy - pilíř II., boky průchodu pro Gallovy řetězy jezu na východní a západní straně; výška x hloubka x počet stěn</t>
  </si>
  <si>
    <t>(0,2+4,91+0,35-1,99)*6,66 "D.3.1 Boční pohledy - pilíř III., východní strana pilíře; šířka x výška</t>
  </si>
  <si>
    <t>(4,95+0,2)*3,52-(4,5*(0,8+0,96))"D.3.1 Boční pohledy - pilíř III., východní strana nástavby pilíře; šířka x výška - plocha oken</t>
  </si>
  <si>
    <t>4,87*0,62*4 "D.3.1 Boční pohledy - pilíř III., boky výstupku ovládání transmisí na východní straně; výška xhloubka x počet stěn</t>
  </si>
  <si>
    <t>6,66*1,1*2 "D.3.1 Boční pohledy - pilíř III., boky průchodu pro Gallovy řetězy jezu na východní straně; výška x hloubka x počet stěn</t>
  </si>
  <si>
    <t>(3,75+2,12)*6,66 "D.3.1 Boční pohledy - pilíř I., západní strana pilíře; šířka x výška</t>
  </si>
  <si>
    <t>985121911</t>
  </si>
  <si>
    <t>Příplatek k tryskání degradovaného betonu za práci ve stísněném prostoru</t>
  </si>
  <si>
    <t>-2036496304</t>
  </si>
  <si>
    <t>Tryskání degradovaného betonu Příplatek k cenám za práci ve stísněném prostoru</t>
  </si>
  <si>
    <t>985121912</t>
  </si>
  <si>
    <t>Příplatek k tryskání degradovaného betonu za plochu do 10 m2 jednotlivě</t>
  </si>
  <si>
    <t>1394287588</t>
  </si>
  <si>
    <t>Tryskání degradovaného betonu Příplatek k cenám za plochu do 10 m2 jednotlivě</t>
  </si>
  <si>
    <t>985112112</t>
  </si>
  <si>
    <t>Odsekání degradovaného betonu stěn tl do 30 mm</t>
  </si>
  <si>
    <t>-1816143205</t>
  </si>
  <si>
    <t>Odsekání degradovaného betonu stěn, tloušťky přes 10 do 30 mm</t>
  </si>
  <si>
    <t>603,603*0,1 "výrazné lokální poruchy pro opravu reprofilační tixotropní betonovou směsí; celková plocha (výměra dle pol. Tryskání) x 10% plochy</t>
  </si>
  <si>
    <t>-90674752</t>
  </si>
  <si>
    <t>-38268881</t>
  </si>
  <si>
    <t>985321111</t>
  </si>
  <si>
    <t>Ochranný nátěr výztuže na cementové bázi stěn, líce kleneb a podhledů 1 vrstva tl 1 mm</t>
  </si>
  <si>
    <t>68368087</t>
  </si>
  <si>
    <t>Ochranný nátěr betonářské výztuže 1 vrstva tloušťky 1 mm na cementové bázi stěn, líce kleneb a podhledů</t>
  </si>
  <si>
    <t xml:space="preserve">Poznámka k souboru cen:_x000d_
1. Množství měrných jednotek se určuje v m2 rozvinuté betonové plochy, na které se výztuž ošetřuje. Je uvažováno 10 bm výztuže na 1 m2 plochy. </t>
  </si>
  <si>
    <t>985321911</t>
  </si>
  <si>
    <t>Příplatek k cenám ochranného nátěru výztuže za práce ve stísněném prostoru</t>
  </si>
  <si>
    <t>-222281331</t>
  </si>
  <si>
    <t>Ochranný nátěr betonářské výztuže Příplatek k cenám za práci ve stísněném prostoru</t>
  </si>
  <si>
    <t>985321912</t>
  </si>
  <si>
    <t>Příplatek k cenám ochranného nátěru výztuže za plochu do 10 m2 jednotlivě</t>
  </si>
  <si>
    <t>-24388710</t>
  </si>
  <si>
    <t>Ochranný nátěr betonářské výztuže Příplatek k cenám za plochu do 10 m2 jednotlivě</t>
  </si>
  <si>
    <t>985311111</t>
  </si>
  <si>
    <t>Reprofilace stěn cementovými sanačními maltami tl 10 mm</t>
  </si>
  <si>
    <t>1499957010</t>
  </si>
  <si>
    <t>Reprofilace betonu sanačními maltami na cementové bázi ručně stěn, tloušťky do 10 mm</t>
  </si>
  <si>
    <t>985311113</t>
  </si>
  <si>
    <t>Reprofilace stěn cementovými sanačními maltami tl 30 mm</t>
  </si>
  <si>
    <t>63066831</t>
  </si>
  <si>
    <t>Reprofilace betonu sanačními maltami na cementové bázi ručně stěn, tloušťky přes 20 do 30 mm</t>
  </si>
  <si>
    <t>-1833850184</t>
  </si>
  <si>
    <t>597,603*0,1 "výrazné lokální poruchy pro opravu reprofilační tixotropní betonovou směsí; celková plocha (výměra dle pol. Tryskání) x 10% plochy</t>
  </si>
  <si>
    <t>1759924227</t>
  </si>
  <si>
    <t>-324260368</t>
  </si>
  <si>
    <t>-175458065</t>
  </si>
  <si>
    <t>862647184</t>
  </si>
  <si>
    <t>941111111</t>
  </si>
  <si>
    <t>Montáž lešení řadového trubkového lehkého s podlahami zatížení do 200 kg/m2 š do 0,9 m v do 10 m</t>
  </si>
  <si>
    <t>-337705295</t>
  </si>
  <si>
    <t>Montáž lešení řadového trubkového lehkého pracovního s podlahami s provozním zatížením tř. 3 do 200 kg/m2 šířky tř. W06 od 0,6 do 0,9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</si>
  <si>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</si>
  <si>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7,36*(6,64+3,47) "D.3.3 Boční pohledy - pilíř I., lešení na západní straně pilíře I.; šířka x výška</t>
  </si>
  <si>
    <t>8,43*(6,66+3,47) "D.3.5 Boční pohledy - pilíř III., lešení na východní straně pilíře III.; šířka x výška</t>
  </si>
  <si>
    <t>4,03*8,12 "D.3.2 Pohled - povodní strana, lešení podél silnice pilíře I.; šířka x výška</t>
  </si>
  <si>
    <t>4,04*8,12 "D.3.2 Pohled - povodní strana, lešení podél silnice pilíře II.; šířka x výška</t>
  </si>
  <si>
    <t>4,04*8,1 "D.3.2 Pohled - povodní strana, lešení podél silnice pilíře III.; šířka x výška</t>
  </si>
  <si>
    <t>R9411112</t>
  </si>
  <si>
    <t>Příplatek k lešení řadovému trubkovému lehkému s podlahami š 0,9 m v 10 m za použití po celou dobu stavby</t>
  </si>
  <si>
    <t>1455064681</t>
  </si>
  <si>
    <t>Montáž lešení řadového trubkového lehkého pracovního s podlahami s provozním zatížením tř. 3 do 200 kg/m2 Příplatek za použití po celou dobu stavby</t>
  </si>
  <si>
    <t>941111811</t>
  </si>
  <si>
    <t>Demontáž lešení řadového trubkového lehkého s podlahami zatížení do 200 kg/m2 š do 0,9 m v do 10 m</t>
  </si>
  <si>
    <t>84283618</t>
  </si>
  <si>
    <t>Demontáž lešení řadového trubkového lehkého pracovního s podlahami s provozním zatížením tř. 3 do 200 kg/m2 šířky tř. W06 od 0,6 do 0,9 m, výšky do 10 m</t>
  </si>
  <si>
    <t xml:space="preserve">Poznámka k souboru cen:_x000d_
1. Demontáž lešení řadového trubkového lehkého výšky přes 25 m se oceňuje individuálně. </t>
  </si>
  <si>
    <t>946311121</t>
  </si>
  <si>
    <t>Montáž lešení zavěšeného řadového trubkového zatížení tř. 2 do 100 kg/m2 v do 10 m</t>
  </si>
  <si>
    <t>1914160545</t>
  </si>
  <si>
    <t>Montáž zavěšeného řadového trubkového lešení šíře do 1,5 m s provozním zatížením tř. 2 přes 75 do 150 kg/m2, umístěného ve výšce do 10 m</t>
  </si>
  <si>
    <t xml:space="preserve">Poznámka k souboru cen:_x000d_
1. V ceně příplatku jsou započteny i náklady na závěsný systém. 2. Množství měrných jednotek se určuje v m2 pohledové plochy. Pohledová plocha lešení je dána součinem výšky zavěšeného lešení (měřená jako svislá vzdálenost nejvyššího závěsného bodu od nejnižší úrovně podlahy) a délky. 3. Montáž lešení zavěšených řadových trubkových s úrovní zavěšení vyšší než 25 m se oceňuje individuálně, stejně tak jako konstrukce s vyšším zatížením než 200 kg/m2. </t>
  </si>
  <si>
    <t>5,93*(6,64+3,47) "D.3.3 Boční pohledy - pilíř I., lešení na východní straně pilíře I.; šířka x výška</t>
  </si>
  <si>
    <t>3,35*(2,40+3,52) "D.3.3 Boční pohledy - pilíř I., lešení na západní straně pilíře I.; šířka x výška</t>
  </si>
  <si>
    <t>(1,61+5,44+1,56)*3,47 "D.3.3 Boční pohledy - pilíř I., lešení na prosklené nástavbě pilíře I.; šířka x výška</t>
  </si>
  <si>
    <t>(0,92+3,38+0,92)*6,64 "D.3.3 Boční pohledy - pilíř I., lešení na oblouku nástavbě pilíře I.; šířka x výška</t>
  </si>
  <si>
    <t>5,87*(6,64+3,47) "D.3.5 Boční pohledy - pilíř II., lešení na západní straně pilíře II.; šířka x výška</t>
  </si>
  <si>
    <t>5,87*(6,64+3,47) "D.3.5 Boční pohledy - pilíř II., lešení na východní straně pilíře II.; šířka x výška</t>
  </si>
  <si>
    <t>(1,66+5,40+1,66)*3,47 "D.3.3 Boční pohledy - pilíř II., lešení na prosklené nástavbě pilíře II.; šířka x výška</t>
  </si>
  <si>
    <t>(0,93+3,38+0,93)*6,64 "D.3.3 Boční pohledy - pilíř II., lešení na oblouku nástavbě pilíře II.; šířka x výška</t>
  </si>
  <si>
    <t>5,91*(6,66+3,47) "D.3.5 Boční pohledy - pilíř III., lešení na západní straně pilíře III.; šířka x výška</t>
  </si>
  <si>
    <t>(1,58+5,32+1,70)*3,47 "D.3.3 Boční pohledy - pilíř III., lešení na prosklené nástavbě pilíře III.; šířka x výška</t>
  </si>
  <si>
    <t>(0,94+3,21+0,94)*6,66 "D.3.3 Boční pohledy - pilíř III., lešení na oblouku nástavbě pilíře III.; šířka x výška</t>
  </si>
  <si>
    <t>R9463112</t>
  </si>
  <si>
    <t>Příplatek k lešení zavěšenému řadovému trubkovému 100 kg/m2 v do 10 m za použití po celou dobu stavby</t>
  </si>
  <si>
    <t>458001746</t>
  </si>
  <si>
    <t>Montáž zavěšeného řadového trubkového lešení šíře do 1,5 m Příplatek za použití po celou dobu stavby</t>
  </si>
  <si>
    <t>22</t>
  </si>
  <si>
    <t>946311821</t>
  </si>
  <si>
    <t>Demontáž lešení zavěšeného řadového trubkového zatížení tř. 2 do 100 kg/m2 v do 10 m</t>
  </si>
  <si>
    <t>-1365927263</t>
  </si>
  <si>
    <t>Demontáž zavěšeného řadového trubkového lešení šíře do 1,5 m s provozním zatížením tř. 2 přes 75 do 150 kg/m2, umístěného ve výšce do 10 m</t>
  </si>
  <si>
    <t xml:space="preserve">Poznámka k souboru cen:_x000d_
1. Demontáž lešení zavěšených řadových trubkových s úrovní zavěšení vyšší než 25 m se oceňuje individuálně, stejně tak jako konstrukce s vyšším zatížením než 200 kg/m2. </t>
  </si>
  <si>
    <t>23</t>
  </si>
  <si>
    <t>AGR 01.02.1</t>
  </si>
  <si>
    <t>Demontáž a zpětná montáž ochranných sítí proti ptactvu na řetězech jezových pilířů</t>
  </si>
  <si>
    <t>kpl</t>
  </si>
  <si>
    <t>1046733278</t>
  </si>
  <si>
    <t>Poznámka k položce:
- včetně bezpečného uložení na ZS po dobu stavby pro zpětnou montáž</t>
  </si>
  <si>
    <t>24</t>
  </si>
  <si>
    <t>-1206078130</t>
  </si>
  <si>
    <t>25</t>
  </si>
  <si>
    <t>-1507597132</t>
  </si>
  <si>
    <t>603,603*0,1*0,03*2,3 "odsekaný beton pro lokální poruchy; celková plocha (výměra dle pol. Tryskání) x 10% plochy x tloušťka vrstvy x hmotnost</t>
  </si>
  <si>
    <t>26</t>
  </si>
  <si>
    <t>1919983284</t>
  </si>
  <si>
    <t>SO 02 - Oprava skleněných výplní</t>
  </si>
  <si>
    <t>SO 02.01 - Repase oken – renovace ocelových rámů</t>
  </si>
  <si>
    <t>PSV - Práce a dodávky PSV</t>
  </si>
  <si>
    <t xml:space="preserve">    783 - Dokončovací práce - nátěry</t>
  </si>
  <si>
    <t xml:space="preserve">    787 - Dokončovací práce - zasklívání</t>
  </si>
  <si>
    <t>PSV</t>
  </si>
  <si>
    <t>Práce a dodávky PSV</t>
  </si>
  <si>
    <t>783</t>
  </si>
  <si>
    <t>Dokončovací práce - nátěry</t>
  </si>
  <si>
    <t>783000111</t>
  </si>
  <si>
    <t>Ochrana svislých ploch při provádění nátěrů olepením páskou nebo fólií</t>
  </si>
  <si>
    <t>m</t>
  </si>
  <si>
    <t>1119770152</t>
  </si>
  <si>
    <t>Zakrývání konstrukcí včetně pozdějšího odkrytí svislých ploch olepením páskou nebo fólií</t>
  </si>
  <si>
    <t xml:space="preserve">Poznámka k souboru cen:_x000d_
1. V cenách nejsou započteny náklady na dodávku materiálu, tyto se ocení ve specifikaci. </t>
  </si>
  <si>
    <t>3*(23*0,75)*2 "D.3.1 Pohled - návodní strana - pilíř I. II., III., okna obloukové nástavby; počet pilířů x počet svislých drážek x délkax obě strany</t>
  </si>
  <si>
    <t>(3*2*(1,6+5,40+1,6))*2 "D.3.1 Pohled - návodní strana - pilíř I. II., III., okna obloukové nástavby; počet pilířů a drážek x délka drážky x obě strany</t>
  </si>
  <si>
    <t>(3*4*0,8)*2 "D.3.1 Pohled - povodní strana - pilíř I. II., III.; počet pilířů x počet svislých drážek x výška okna x obě strany</t>
  </si>
  <si>
    <t>(3*2*0,9)*2 "D.3.1 Pohled - povodní strana - pilíř I. II., III.; počet pilířů x počet vodorovných x šířka okna x obě strany</t>
  </si>
  <si>
    <t>(2*13*0,8)*2 "D.3.1 Boční pohled - pilíř I.; obě strany pilíře x počet svislých drážek x výška okna x obě strany</t>
  </si>
  <si>
    <t>(2*4,5*2)*2 "D.3.1 Boční pohled - pilíř I.; obě strany pilíře x šířka okna x počet vodorovných drážek x obě strany</t>
  </si>
  <si>
    <t>(2*13*0,8)*2 "D.3.1 Boční pohled - pilíř II.; obě strany pilíře x počet svislých drážek x výška okna x obě strany</t>
  </si>
  <si>
    <t>(2*4,5*2)*2 "D.3.1 Boční pohled - pilíř II.; obě strany pilíře x šířka okna x počet vodorovných drážek x obě strany</t>
  </si>
  <si>
    <t>(2*13*0,8)*2 "D.3.1 Boční pohled - pilíř III.; obě strany pilíře x počet svislých drážek x výška okna x obě strany</t>
  </si>
  <si>
    <t>(2*4,5*2)*2 "D.3.1 Boční pohled - pilíř III.; obě strany pilíře x šířka okna x počet vodorovných drážek x obě strany</t>
  </si>
  <si>
    <t>M</t>
  </si>
  <si>
    <t>581248380</t>
  </si>
  <si>
    <t>páska pro malířské potřeby NARCAR 50mm x 50 m</t>
  </si>
  <si>
    <t>32</t>
  </si>
  <si>
    <t>-1906984071</t>
  </si>
  <si>
    <t>páska pro malířské potřeby maskovací krepová 50mm x 50 m</t>
  </si>
  <si>
    <t>469,5*1,05 'Přepočtené koeficientem množství</t>
  </si>
  <si>
    <t>783306809</t>
  </si>
  <si>
    <t>Odstranění nátěru ze zámečnických konstrukcí okartáčováním</t>
  </si>
  <si>
    <t>-62328941</t>
  </si>
  <si>
    <t>Odstranění nátěrů ze zámečnických konstrukcí okartáčováním</t>
  </si>
  <si>
    <t>(3*(0,75*(1,6+5,40+1,6)))*2 "D.3.1 Pohled - návodní strana - pilíř I. II., III., okna obloukové nástavby; počet pilířů x výška x délka x obě strany</t>
  </si>
  <si>
    <t>(3*2*0,9*0,8)*2 "D.3.1 Pohled - povodní strana - pilíř I. II., III.; počet pilířů x počet oken na pilíř x šířka okna x výška okna x obě strany</t>
  </si>
  <si>
    <t>(2*4,5*0,8)*2 "D.3.1 Boční pohled - pilíř I.; obě strany pilíře x šířka okna x výška okna x obě strany</t>
  </si>
  <si>
    <t>(2*4,5*0,8)*2 "D.3.1 Boční pohled - pilíř II.; obě strany pilíře x šířka okna x výška okna x obě strany</t>
  </si>
  <si>
    <t>(2*4,5*0,8)*2 "D.3.1 Boční pohled - pilíř III.; obě strany pilíře x šířka okna x výška okna x obě strany</t>
  </si>
  <si>
    <t>783334201</t>
  </si>
  <si>
    <t>Základní antikorozní jednonásobný epoxidový nátěr zámečnických konstrukcí</t>
  </si>
  <si>
    <t>-1584807270</t>
  </si>
  <si>
    <t>Základní antikorozní nátěr zámečnických konstrukcí jednonásobný syntetický epoxidový</t>
  </si>
  <si>
    <t>783335101</t>
  </si>
  <si>
    <t>Mezinátěr jednonásobný epoxidový mezinátěr zámečnických konstrukcí</t>
  </si>
  <si>
    <t>-982562316</t>
  </si>
  <si>
    <t>Mezinátěr zámečnických konstrukcí jednonásobný syntetický epoxidový</t>
  </si>
  <si>
    <t>181,08*0,5 'Přepočtené koeficientem množství</t>
  </si>
  <si>
    <t>783337101</t>
  </si>
  <si>
    <t>Krycí jednonásobný epoxidový nátěr zámečnických konstrukcí</t>
  </si>
  <si>
    <t>881412512</t>
  </si>
  <si>
    <t>Krycí nátěr (email) zámečnických konstrukcí jednonásobný syntetický epoxidový</t>
  </si>
  <si>
    <t>787</t>
  </si>
  <si>
    <t>Dokončovací práce - zasklívání</t>
  </si>
  <si>
    <t>787600901</t>
  </si>
  <si>
    <t>Oprava zasklívání oken a dveří přetmelením s odstraněním starého tmelu</t>
  </si>
  <si>
    <t>-2144505606</t>
  </si>
  <si>
    <t>Zasklívání oken a dveří přetmelení s odstraněním starého tmelu a s napuštěním drážky</t>
  </si>
  <si>
    <t xml:space="preserve">Poznámka k souboru cen:_x000d_
1. Příplatkem -1911 až -1932 se oceňuje jen zasklívání oken a dveří oceňované cenami souboru cen 787 6 . - . . Zasklívání oken a dveří, části A 01 Zasklívání. 2. Cenou -0901 nelze oceňovat přetmelení izolačního dvojskla </t>
  </si>
  <si>
    <t>787601922</t>
  </si>
  <si>
    <t>Příplatek k opravě zasklívání oken a dveří za konstrukce s Al lištami oboustrannými</t>
  </si>
  <si>
    <t>2099856637</t>
  </si>
  <si>
    <t>Zasklívání oken a dveří přetmelení s odstraněním starého tmelu a za konstrukce s hliníkovými lištami oboustrannými</t>
  </si>
  <si>
    <t>998787102</t>
  </si>
  <si>
    <t>Přesun hmot tonážní pro zasklívání v objektech v do 12 m</t>
  </si>
  <si>
    <t>-1381472208</t>
  </si>
  <si>
    <t>Přesun hmot pro zasklívání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</si>
  <si>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</si>
  <si>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998787181</t>
  </si>
  <si>
    <t>Příplatek k přesunu hmot tonážní 787 prováděný bez použití mechanizace</t>
  </si>
  <si>
    <t>1024883977</t>
  </si>
  <si>
    <t>Přesun hmot pro zasklívání stanovený z hmotnosti přesunovaného materiálu Příplatek k cenám za přesun prováděný bez použití mechanizace pro jakoukoliv výšku objektu</t>
  </si>
  <si>
    <t>SO 02.02 - Oprava sklobetonových zdí</t>
  </si>
  <si>
    <t xml:space="preserve">    761 - Konstrukce prosvětlovací</t>
  </si>
  <si>
    <t>761</t>
  </si>
  <si>
    <t>Konstrukce prosvětlovací</t>
  </si>
  <si>
    <t>R7611157</t>
  </si>
  <si>
    <t>Lokální výměna skleněné tvárnice stěny zděné ze skleněných tvárnic 300x300 mm</t>
  </si>
  <si>
    <t>kus</t>
  </si>
  <si>
    <t>-1173914269</t>
  </si>
  <si>
    <t>1 "D.3.2 Pohled - povodní strana, pilíř I.</t>
  </si>
  <si>
    <t>1 "D.3.2 Pohled - povodní strana, pilíř II.</t>
  </si>
  <si>
    <t>1 "D.3.2 Pohled - povodní strana, pilíř III.</t>
  </si>
  <si>
    <t>4 "D.3.5 Boční pohledy - pilíř III.</t>
  </si>
  <si>
    <t>M634821</t>
  </si>
  <si>
    <t>tvárnice skleněná 300x300 mm vzor kříž, rozměr a vzor shodně se stávajícími tvárnicemi</t>
  </si>
  <si>
    <t>-712345538</t>
  </si>
  <si>
    <t>998761102</t>
  </si>
  <si>
    <t>Přesun hmot tonážní pro konstrukce sklobetonové v objektech v do 12 m</t>
  </si>
  <si>
    <t>-1900263053</t>
  </si>
  <si>
    <t>Přesun hmot pro konstrukce sklobetonové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</si>
  <si>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</si>
  <si>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998761181</t>
  </si>
  <si>
    <t>Příplatek k přesunu hmot tonážní 761 prováděný bez použití mechanizace</t>
  </si>
  <si>
    <t>-1243547431</t>
  </si>
  <si>
    <t>Přesun hmot pro konstrukce sklobetonové stanovený z hmotnosti přesunovaného materiálu Příplatek k cenám za přesun prováděný bez použití mechanizace pro jakoukoliv výšku objektu</t>
  </si>
  <si>
    <t>787100901</t>
  </si>
  <si>
    <t>Oprava zasklívání stěn a příček přetmelením s odstraněním starého tmelu a napuštění drážky</t>
  </si>
  <si>
    <t>1550661975</t>
  </si>
  <si>
    <t>Zasklívání stěn a příček přetmelení s odstraněním starého tmelu a s napuštěním drážky</t>
  </si>
  <si>
    <t xml:space="preserve">Poznámka k souboru cen:_x000d_
1. Příplatkem -0911 až -1932 se oceňuje jen zasklívání stěn a příček oceňované cenami souboru cen 787 1 . - . . Zasklívání stěn a příček, části A 01 Zasklívání. 2. Cenou -0901 nelze oceňovat přetmelení profilovaného skla a izolačního dvojskla. </t>
  </si>
  <si>
    <t>3*(4*(1,6+5,4+1,6))*2 "D.3.1 Pohled - návodní strana, oprava spárování sklobetonového okna; počet pilířů x vodorovných spár x délka x obě strany</t>
  </si>
  <si>
    <t>3*(30*1,05)*2 "D.3.1 Pohled - návodní strana, oprava spárování sklobetonového okna; počet pilířů x svislých spár x délka x obě strany</t>
  </si>
  <si>
    <t>3*(2*4*0,9)*2 "D.3.1 Pohled - povodní strana, oprava spárování sklobetonového okna; počet pilířů x vodorovných spár x délka x obě strany</t>
  </si>
  <si>
    <t>3*(2*4*0,96)*2 "D.3.1 Pohled - povodní strana, oprava spárování sklobetonového okna; počet pilířů x svislých spár x délka x obě strany</t>
  </si>
  <si>
    <t>3*(2*4*4,5)*2 "D.3.3-D.3.5 Boční pohledy - Pilíř I., II., III., oprava spárování sklobet. okna; počet pilířů x vodorovných spár x délka x obě strany</t>
  </si>
  <si>
    <t>3*(2*16*0,96)*2 "D.3.3-D.3.5 Boční pohledy - Pilíř I., II., III., oprava spárování sklobet. okna; počet pilířů x svislých spár x délka x obě strany</t>
  </si>
  <si>
    <t>787100911</t>
  </si>
  <si>
    <t>Příplatek k opravě zasklívání stěn a příček za dotmelení drážky větší než 25x18 mm</t>
  </si>
  <si>
    <t>919276365</t>
  </si>
  <si>
    <t>Zasklívání stěn a příček Příplatek k ceně za dotmelení při drážce větší než 25 x 18 mm</t>
  </si>
  <si>
    <t>SO 03 - Oprava dveřních výplní</t>
  </si>
  <si>
    <t xml:space="preserve">    767 - Konstrukce zámečnické</t>
  </si>
  <si>
    <t>767</t>
  </si>
  <si>
    <t>Konstrukce zámečnické</t>
  </si>
  <si>
    <t>767640111</t>
  </si>
  <si>
    <t>Montáž dveří ocelových vchodových jednokřídlových bez nadsvětlíku</t>
  </si>
  <si>
    <t>-598514868</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</si>
  <si>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</si>
  <si>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3 "D.3.1 Pohled - návodní strana, vstupní dveře do pilíře I., II., III.</t>
  </si>
  <si>
    <t>3 "D.3.2 Pohled - poávodní strana, vstupní dveře do pilíře I., II., III.</t>
  </si>
  <si>
    <t>M5534091</t>
  </si>
  <si>
    <t>exteriérové pozinkované ocelové dveře oboustranně hladké PN STK 74 6563</t>
  </si>
  <si>
    <t>848650714</t>
  </si>
  <si>
    <t>exteriérové pozinkované ocelové dveře oboustranně hladké PN STK 74 6563 šířky 60 cm, uzamykatelné</t>
  </si>
  <si>
    <t>Poznámka k položce:
- přesný rozměr jednotlivých stávajícíh zárubní musí být ověřen před objednávkou/výrobou dveří</t>
  </si>
  <si>
    <t>M5534090</t>
  </si>
  <si>
    <t>787670520</t>
  </si>
  <si>
    <t>exteriérové pozinkované ocelové dveře oboustranně hladké PN STK 74 6563 šířky 90 cm, uzamykatelné</t>
  </si>
  <si>
    <t>767691822</t>
  </si>
  <si>
    <t>Vyvěšení nebo zavěšení kovových křídel dveří do 2 m2</t>
  </si>
  <si>
    <t>914131956</t>
  </si>
  <si>
    <t>Vyvěšení nebo zavěšení kovových křídel – ostatní práce s případným uložením a opětovným zavěšením po provedení stavebních změn dveří, plochy do 2 m2</t>
  </si>
  <si>
    <t>998767102</t>
  </si>
  <si>
    <t>Přesun hmot tonážní pro zámečnické konstrukce v objektech v do 12 m</t>
  </si>
  <si>
    <t>-1147371240</t>
  </si>
  <si>
    <t>Přesun hmot pro zámečnické konstrukce stanovený z hmotnosti přesunovaného materiálu vodorovná dopravní vzdálenost do 50 m v objektech výšky přes 6 do 12 m</t>
  </si>
  <si>
    <t>998767181</t>
  </si>
  <si>
    <t>Příplatek k přesunu hmot tonážní 767 prováděný bez použití mechanizace</t>
  </si>
  <si>
    <t>1741860437</t>
  </si>
  <si>
    <t>Přesun hmot pro zámečnické konstrukce stanovený z hmotnosti přesunovaného materiálu Příplatek k cenám za přesun prováděný bez použití mechanizace pro jakoukoliv výšku objektu</t>
  </si>
  <si>
    <t>AGR 03</t>
  </si>
  <si>
    <t>Vodorovné přemístění demontovaných dveřních křídel, včetně likvidace dle platné legislativy</t>
  </si>
  <si>
    <t>-1060097429</t>
  </si>
  <si>
    <t>-155764362</t>
  </si>
  <si>
    <t>3*(2*1,96+0,64) "D.3.1 Pohled - návodní strana, vstupní dveře do pilíře I., II., III.</t>
  </si>
  <si>
    <t>3*(2*2*1) "D.3.2 Pohled - poávodní strana, vstupní dveře do pilíře I., II., III.</t>
  </si>
  <si>
    <t>779876352</t>
  </si>
  <si>
    <t>602986088</t>
  </si>
  <si>
    <t>3*(1,96*0,64)*0,15 "D.3.1 Pohled - návodní strana, vstupní dveře do pilíře I., II., III.; počet dveří x plocha dveří x hloubka zárubně</t>
  </si>
  <si>
    <t>3*(2*1)*0,15 "D.3.2 Pohled - poávodní strana, vstupní dveře do pilíře I., II., III.; počet dveří x plocha dveří x hloubka zárubně</t>
  </si>
  <si>
    <t>-2080250328</t>
  </si>
  <si>
    <t>-966152926</t>
  </si>
  <si>
    <t>-598476529</t>
  </si>
  <si>
    <t>2,928*0,5 'Přepočtené koeficientem množství</t>
  </si>
  <si>
    <t>SO 04 - Osazení nových klempířských prvků</t>
  </si>
  <si>
    <t xml:space="preserve">    764 - Konstrukce klempířské</t>
  </si>
  <si>
    <t>764</t>
  </si>
  <si>
    <t>Konstrukce klempířské</t>
  </si>
  <si>
    <t>764206105</t>
  </si>
  <si>
    <t>Montáž oplechování rovných parapetů rš do 400 mm</t>
  </si>
  <si>
    <t>-1030453725</t>
  </si>
  <si>
    <t>Montáž oplechování parapetů rovných, bez rohů, rozvinuté šířky do 400 mm</t>
  </si>
  <si>
    <t>3*(2*0,9) "D.3.2 Pohled - povodní strana, parapet okenní výplně nástavby; počet pilířů x počet výplní x šířka výplně</t>
  </si>
  <si>
    <t>3*(2*4,5) "D.3.3 - D.3.5 Boční pohledy - pilíř I., II., III., parapet okenní výplně nástavby; počet pilířů x počet výplní x šířka výplně</t>
  </si>
  <si>
    <t>764206165</t>
  </si>
  <si>
    <t>Příplatek k montáži oplechování parapetů za zvýšenou pracnost rohů rovných parapetů rš do 400 mm</t>
  </si>
  <si>
    <t>774314168</t>
  </si>
  <si>
    <t>Montáž oplechování parapetů Příplatek k cenám za zvýšenou pracnost při provedení rohu nebo koutu do rš 400 mm</t>
  </si>
  <si>
    <t>3*(2*2) "D.3.2 Pohled - povodní strana, parapet okenní výplně nástavby</t>
  </si>
  <si>
    <t>3*(2*2) "D.3.3 - D.3.5 Boční pohledy - pilíř I., II., III., parapet okenní výplně nástavby</t>
  </si>
  <si>
    <t>764207105</t>
  </si>
  <si>
    <t xml:space="preserve">Montáž oplechování oblých parapetů  nebo parapetů ze segmentů rš do 400 mm</t>
  </si>
  <si>
    <t>1390703772</t>
  </si>
  <si>
    <t>Montáž oplechování parapetů oblých nebo ze segmentů, včetně rohů do 400 mm</t>
  </si>
  <si>
    <t>3*(1,6+5,4+1,6) "D.3.1 Pohled - návodní strana, parapet sokenní výplně obloukové nástavby; počet pilířů x délka oblouku</t>
  </si>
  <si>
    <t>138142230</t>
  </si>
  <si>
    <t>plech hladký pozinkovaný jakost EN 10143, EN 10327 3,00x1000x2000 mm</t>
  </si>
  <si>
    <t>44681432</t>
  </si>
  <si>
    <t>Poznámka k položce:
- hmotnost 24 kg/m2</t>
  </si>
  <si>
    <t>3*(2*0,9)*0,25*(24/1000) "D.3.2 Pohled - povodní strana, parapet okna nástavby; počet pilířů x počet výplní x šířka výplně x šířka plechu x hmotnost</t>
  </si>
  <si>
    <t>3*(2*4,5)*0,25*(24/1000) "D.3.3 - D.3.5 Boční pohledy, parapet okna nástavby; počet pilířů x počet výplní x šířka výplně x šířka plechu x hmotnost</t>
  </si>
  <si>
    <t>3*(1,6+5,4+1,6)*0,25*(24/1000) "D.3.1 Pohled - návodní strana, parapet okna oblouku nástavby; počet pilířů x délka oblouku x šířka plechu x hmotnost</t>
  </si>
  <si>
    <t>764216642</t>
  </si>
  <si>
    <t>Oplechování rovných parapetů celoplošně lepené z Pz s povrchovou úpravou rš 200 mm</t>
  </si>
  <si>
    <t>636491507</t>
  </si>
  <si>
    <t>Oplechování parapetů z pozinkovaného plechu s povrchovou úpravou rovných celoplošně lepené, bez rohů rš 200 mm</t>
  </si>
  <si>
    <t>Poznámka k položce:
- materiál parapetu TiZn 0,8 mm</t>
  </si>
  <si>
    <t>3*(2*0,9) "D.3.2 Pohled - povodní strana, parapet sklobetonové výplně nástavby; počet pilířů x počet výplní x šířka výplně</t>
  </si>
  <si>
    <t>3*(2*4,5) "D.3.3 - D.3.5 Boční pohledy - pilíř I., II., III., parapet sklobetonové výplně nástavby; počet pilířů x počet výplní x šířka výplně</t>
  </si>
  <si>
    <t>764216665</t>
  </si>
  <si>
    <t>Příplatek za zvýšenou pracnost oplechování rohů rovných parapetů z PZ s povrch úpravou rš do 400 mm</t>
  </si>
  <si>
    <t>-1373423421</t>
  </si>
  <si>
    <t>Oplechování parapetů z pozinkovaného plechu s povrchovou úpravou rovných celoplošně lepené, bez rohů Příplatek k cenám za zvýšenou pracnost při provedení rohu nebo koutu do rš 400 mm</t>
  </si>
  <si>
    <t>3*(2*2) "D.3.2 Pohled - povodní strana, parapet sklobetonové výplně nástavby</t>
  </si>
  <si>
    <t>3*(2*2) "D.3.3 - D.3.5 Boční pohledy - pilíř I., II., III., parapet sklobetonové výplně nástavby</t>
  </si>
  <si>
    <t>764217442</t>
  </si>
  <si>
    <t xml:space="preserve">Oplechování parapetů oblých nebo ze segmentů celoplošně lepené z Pz plechu  rš 200 mm</t>
  </si>
  <si>
    <t>-1742494928</t>
  </si>
  <si>
    <t>Oplechování parapetů z pozinkovaného plechu oblých nebo ze segmentů, včetně rohů celoplošně lepené rš 200 mm</t>
  </si>
  <si>
    <t>3*(1,6+5,4+1,6) "D.3.1 Pohled - návodní strana, parapet sklobetonové výplně obloukové nástavby; počet pilířů x délka oblouku</t>
  </si>
  <si>
    <t>998764102</t>
  </si>
  <si>
    <t>Přesun hmot tonážní pro konstrukce klempířské v objektech v do 12 m</t>
  </si>
  <si>
    <t>-1263520831</t>
  </si>
  <si>
    <t>Přesun hmot pro konstrukce klempířské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</si>
  <si>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</si>
  <si>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998764181</t>
  </si>
  <si>
    <t>Příplatek k přesunu hmot tonážní 764 prováděný bez použití mechanizace</t>
  </si>
  <si>
    <t>-971173281</t>
  </si>
  <si>
    <t>Přesun hmot pro konstrukce klempířské stanovený z hmotnosti přesunovaného materiálu Příplatek k cenám za přesun prováděný bez použití mechanizace pro jakoukoliv výšku objektu</t>
  </si>
  <si>
    <t>767995111</t>
  </si>
  <si>
    <t>Montáž atypických zámečnických konstrukcí hmotnosti do 5 kg</t>
  </si>
  <si>
    <t>kg</t>
  </si>
  <si>
    <t>1608287507</t>
  </si>
  <si>
    <t>Montáž ostatních atypických zámečnických konstrukcí hmotnosti do 5 kg</t>
  </si>
  <si>
    <t xml:space="preserve">Poznámka k souboru cen:_x000d_
1. Určení cen se řídí hmotností jednotlivě montovaného dílu konstrukce. </t>
  </si>
  <si>
    <t>3*(2*6)*0,1*0,16 "D.3.2 Pohled - povodní strana, parapet okenní výplně nástavby; počet pilířů x počet výplní x počet trnů na výplň x délka x hmotnost</t>
  </si>
  <si>
    <t>3*(2*12)*0,1*0,16 "D.3.3 - D.3.5 Boční pohledy, parapet okenní výplně nástavby; počet pilířů x počet výplní x počet trnů na výplň x délka x hmotnost</t>
  </si>
  <si>
    <t>3*20*0,1*0,16 "D.3.1 Pohled - návodní strana, parapet sokenní výplně obloukové nástavby; počet pilířů x počet trnů na výplň x délka x hmotnost</t>
  </si>
  <si>
    <t>312215750</t>
  </si>
  <si>
    <t>drát holý pro svařování plamenem G - 104 poměděný D 5 mm</t>
  </si>
  <si>
    <t>66714473</t>
  </si>
  <si>
    <t>Poznámka k položce:
- hmotnost 0,16 kg/m</t>
  </si>
  <si>
    <t>-523697276</t>
  </si>
  <si>
    <t>-1439384856</t>
  </si>
  <si>
    <t>VON - Vedlejší a ostatní náklady</t>
  </si>
  <si>
    <t>VRN - Vedlejší rozpočtové náklady</t>
  </si>
  <si>
    <t xml:space="preserve">    09 - Ostatní náklady</t>
  </si>
  <si>
    <t xml:space="preserve">    A 02 - Projektová dokumentace - ostatní náklady</t>
  </si>
  <si>
    <t xml:space="preserve">    A 03 - Geodetické práce a vytýčení</t>
  </si>
  <si>
    <t xml:space="preserve">    A 01 - Vedlejší a ostatní rozpočtové náklady</t>
  </si>
  <si>
    <t>VRN</t>
  </si>
  <si>
    <t>Vedlejší rozpočtové náklady</t>
  </si>
  <si>
    <t>09</t>
  </si>
  <si>
    <t>Ostatní náklady</t>
  </si>
  <si>
    <t>R 037</t>
  </si>
  <si>
    <t>Zajištění písemných souhlasných vyjádření všech dotčených vlastníků a případných uživatelů všech pozemků dotčených stavbou s jejich konečnou úpravou po dokončení prací</t>
  </si>
  <si>
    <t>soubor</t>
  </si>
  <si>
    <t>1024</t>
  </si>
  <si>
    <t>1804956717</t>
  </si>
  <si>
    <t>R 092</t>
  </si>
  <si>
    <t>Zajištění souhlasů se zvláštním užíváním komunikací</t>
  </si>
  <si>
    <t>-847212938</t>
  </si>
  <si>
    <t>R 0931</t>
  </si>
  <si>
    <t>Provedení pasportizace stávajících nemovitostí (vč. pozemků) a jejich příslušenství, zajištění fotodokumentace stávajícího stavu přístupových cest</t>
  </si>
  <si>
    <t>-306673559</t>
  </si>
  <si>
    <t xml:space="preserve">R 0993 </t>
  </si>
  <si>
    <t>Zajištění dopravně inženýrských opatření</t>
  </si>
  <si>
    <t>1983049619</t>
  </si>
  <si>
    <t>Zajištění dopravně inženýrských opatření - zajištění dopravně inženýrských opatření - zajištění zřízení a likvidace dopravního značení včetně případné světelné signalizace - zajištění vydání dopravně inženýrského rozhodnutí</t>
  </si>
  <si>
    <t>R 0994</t>
  </si>
  <si>
    <t xml:space="preserve">Zajištění veškerých předepsaných rozborů, atestů, zkoušek a revizí dle příslušných norem a dalších předpisů a nařízení platných v ČR, kterými bude prokázáno dosažení předepsané kvality a parametrů dokončeného díla   </t>
  </si>
  <si>
    <t>1026191729</t>
  </si>
  <si>
    <t xml:space="preserve">Zajištění veškerých předepsaných rozborů, atestů, zkoušek a revizí dle příslušných norem a dalších předpisů a nařízení platných v ČR, kterými bude prokázáno dosažení předepsané kvality a parametrů dokončeného díla </t>
  </si>
  <si>
    <t xml:space="preserve">Poznámka k položce:
- </t>
  </si>
  <si>
    <t>R 0996</t>
  </si>
  <si>
    <t>Zajištění výroby a instalace informačních tabulí ke stavbě</t>
  </si>
  <si>
    <t>-1963521218</t>
  </si>
  <si>
    <t>R 0997</t>
  </si>
  <si>
    <t>Zajištění kontrolního a zkušebního plánu stavby a technologických předpisů z hlediska BOZP</t>
  </si>
  <si>
    <t>1079209828</t>
  </si>
  <si>
    <t>R 09991</t>
  </si>
  <si>
    <t>Zajištění fotodokumentace veškerých konstrukcí, které budou v průběhu výstavby skryty nebo zakryty</t>
  </si>
  <si>
    <t>981496836</t>
  </si>
  <si>
    <t>R 09992</t>
  </si>
  <si>
    <t>Ochrana prostoru nasávání vzduchu místnosti filtrace MVE</t>
  </si>
  <si>
    <t>-547536493</t>
  </si>
  <si>
    <t>Ochrana prostoru nasávání vzduchu místnosti filtrace MVE, např. potahem filtrační plsti na žebrované průchody vzduchu filtrační místnosti, popř. přímo na plochu nasávání vzduchu odvinovacího filtru, včetně koordiance stavebních pracíí s obsluhou MVE</t>
  </si>
  <si>
    <t>Poznámka k položce:
- dle podmínek ve vyjádření MVE v části E - Dokladová část</t>
  </si>
  <si>
    <t>A 02</t>
  </si>
  <si>
    <t>Projektová dokumentace - ostatní náklady</t>
  </si>
  <si>
    <t>R 0210</t>
  </si>
  <si>
    <t>Vypracování Plánu opatření - zpracování havarijního plánu dle §39 odst. 2. písm. a) zákona č. 254/2001 Sb včetně zajištění schválení příslušnými orgány správy a Povodím Labe, státní podnik</t>
  </si>
  <si>
    <t>-1455386531</t>
  </si>
  <si>
    <t>R 0221</t>
  </si>
  <si>
    <t>Zpracování Povodňového plánu dle §71 zákona č. 254/2001 Sb. včetně zajištění schválení příslušnými orgány správy a Povodím Labe, státní podnik</t>
  </si>
  <si>
    <t>-1367852912</t>
  </si>
  <si>
    <t>R023</t>
  </si>
  <si>
    <t>Vypracování projektu skutečného provedení díla v souladu s vyhláškou č. 499/2006 Sb. o dokumentaci staveb</t>
  </si>
  <si>
    <t>-2089079028</t>
  </si>
  <si>
    <t>R026</t>
  </si>
  <si>
    <t>Zpracování realizační dokumentace zhotovitele, dílenských výkresů, technologických předpisů</t>
  </si>
  <si>
    <t>-1146617340</t>
  </si>
  <si>
    <t>Poznámka k položce:
- včetně např. návrhu napojení drenáží
- včetně plánu BOZP</t>
  </si>
  <si>
    <t>A 03</t>
  </si>
  <si>
    <t>Geodetické práce a vytýčení</t>
  </si>
  <si>
    <t>R 031</t>
  </si>
  <si>
    <t>Vypracování geodetického zaměření skutečného stavu</t>
  </si>
  <si>
    <t>949242294</t>
  </si>
  <si>
    <t>R 35</t>
  </si>
  <si>
    <t>Zajištění veškerých geodetických prací souvisejících s realizací díla</t>
  </si>
  <si>
    <t>-1628984292</t>
  </si>
  <si>
    <t>Zajištění veškerých geodetických prací souvisejících s realizací díla, včetně vytyčení obvodu staveniště</t>
  </si>
  <si>
    <t>Poznámka k položce:
- včetně vytyčení polohových bodů, které musí zůstat nepoškozené po celou dobu výstavby stavebního díla a po dokončení stavby slouží jako výchozí body pro zaměření skutečného provedení stavby</t>
  </si>
  <si>
    <t>A 01</t>
  </si>
  <si>
    <t>Vedlejší a ostatní rozpočtové náklady</t>
  </si>
  <si>
    <t>R 03000</t>
  </si>
  <si>
    <t>Zajištění kompletního zařízení staveniště a jeho připojení na sítě, včetně veškerých energií pro provoz ZS</t>
  </si>
  <si>
    <t>1176674222</t>
  </si>
  <si>
    <t>- zajištění místnosti pro TDI v ZS vč. jejího vybavení - zajištění ohlášení všech staveb zařízení staveniště dle §104 odst. (2) zákona č. 183/2006 Sb. - zajištění oplocení prostoru ZS, jeho napojení na inž. sítě - zajištění oplocení prostoru staveniště - zajištění následné likvidace všech objektů ZS včetně připojení na inž. sítě - zajištění zřízení a odstranění dočasných komunikací, sjezdů a nájezdů po realizaci stavby - zajištění ostahy stavby a staveniště po dobu realizace stavby - zřízení čistících zón před výjezdem z obvodu staveniště - provedení takových opatření, aby plochy obvodu staveniště nebyly znečištěny ropnými látkami a jinými podobnými produkty - provedení takových opatření, aby nebyly překročeny limity prašnosti a hlučnosti pané obecně závaznou vyhláškou - zajištění péče o nepředané objekty a konstrukce stavby, jejich ošetřování a zimní opatření - zajištění ochrany veškeré zeleně v prostoru staveniště a v jeho bezprostřední blízkosti proti poškození během realizace stavby</t>
  </si>
  <si>
    <t>R0115</t>
  </si>
  <si>
    <t>Vyklizení a zpřístupnění všech pozemků dotčených stavbou a jejich uvedení do původního stavu po dokončení stavby</t>
  </si>
  <si>
    <t>1035509876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</si>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</sst>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8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3" borderId="0" xfId="0" applyFont="1" applyFill="1" applyAlignment="1" applyProtection="1">
      <alignment horizontal="left" vertical="center"/>
    </xf>
    <xf numFmtId="0" fontId="5"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3" fillId="3"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4" fillId="3" borderId="0" xfId="0" applyFont="1" applyFill="1" applyAlignment="1">
      <alignment horizontal="left" vertical="center"/>
    </xf>
    <xf numFmtId="0" fontId="33"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18" xfId="0" applyFont="1" applyBorder="1" applyAlignment="1" applyProtection="1">
      <alignment vertical="center"/>
    </xf>
    <xf numFmtId="0" fontId="39"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2" borderId="1" xfId="0" applyFont="1" applyFill="1" applyBorder="1" applyAlignment="1">
      <alignment horizontal="left" vertical="center"/>
      <protection locked="0"/>
    </xf>
    <xf numFmtId="0" fontId="44" fillId="2"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28</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29</v>
      </c>
      <c r="AL10" s="29"/>
      <c r="AM10" s="29"/>
      <c r="AN10" s="35" t="s">
        <v>30</v>
      </c>
      <c r="AO10" s="29"/>
      <c r="AP10" s="29"/>
      <c r="AQ10" s="31"/>
      <c r="BE10" s="39"/>
      <c r="BS10" s="24" t="s">
        <v>8</v>
      </c>
    </row>
    <row r="11" ht="18.48"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32</v>
      </c>
      <c r="AL11" s="29"/>
      <c r="AM11" s="29"/>
      <c r="AN11" s="35" t="s">
        <v>33</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29</v>
      </c>
      <c r="AL13" s="29"/>
      <c r="AM13" s="29"/>
      <c r="AN13" s="42" t="s">
        <v>35</v>
      </c>
      <c r="AO13" s="29"/>
      <c r="AP13" s="29"/>
      <c r="AQ13" s="31"/>
      <c r="BE13" s="39"/>
      <c r="BS13" s="24" t="s">
        <v>8</v>
      </c>
    </row>
    <row r="14">
      <c r="B14" s="28"/>
      <c r="C14" s="29"/>
      <c r="D14" s="29"/>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32</v>
      </c>
      <c r="AL14" s="29"/>
      <c r="AM14" s="29"/>
      <c r="AN14" s="42" t="s">
        <v>35</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29</v>
      </c>
      <c r="AL16" s="29"/>
      <c r="AM16" s="29"/>
      <c r="AN16" s="35" t="s">
        <v>37</v>
      </c>
      <c r="AO16" s="29"/>
      <c r="AP16" s="29"/>
      <c r="AQ16" s="31"/>
      <c r="BE16" s="39"/>
      <c r="BS16" s="24" t="s">
        <v>6</v>
      </c>
    </row>
    <row r="17" ht="18.48"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32</v>
      </c>
      <c r="AL17" s="29"/>
      <c r="AM17" s="29"/>
      <c r="AN17" s="35" t="s">
        <v>39</v>
      </c>
      <c r="AO17" s="29"/>
      <c r="AP17" s="29"/>
      <c r="AQ17" s="31"/>
      <c r="BE17" s="39"/>
      <c r="BS17" s="24" t="s">
        <v>40</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41</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42</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43</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44</v>
      </c>
      <c r="M25" s="52"/>
      <c r="N25" s="52"/>
      <c r="O25" s="52"/>
      <c r="P25" s="47"/>
      <c r="Q25" s="47"/>
      <c r="R25" s="47"/>
      <c r="S25" s="47"/>
      <c r="T25" s="47"/>
      <c r="U25" s="47"/>
      <c r="V25" s="47"/>
      <c r="W25" s="52" t="s">
        <v>45</v>
      </c>
      <c r="X25" s="52"/>
      <c r="Y25" s="52"/>
      <c r="Z25" s="52"/>
      <c r="AA25" s="52"/>
      <c r="AB25" s="52"/>
      <c r="AC25" s="52"/>
      <c r="AD25" s="52"/>
      <c r="AE25" s="52"/>
      <c r="AF25" s="47"/>
      <c r="AG25" s="47"/>
      <c r="AH25" s="47"/>
      <c r="AI25" s="47"/>
      <c r="AJ25" s="47"/>
      <c r="AK25" s="52" t="s">
        <v>46</v>
      </c>
      <c r="AL25" s="52"/>
      <c r="AM25" s="52"/>
      <c r="AN25" s="52"/>
      <c r="AO25" s="52"/>
      <c r="AP25" s="47"/>
      <c r="AQ25" s="51"/>
      <c r="BE25" s="39"/>
    </row>
    <row r="26" s="2" customFormat="1" ht="14.4" customHeight="1">
      <c r="B26" s="53"/>
      <c r="C26" s="54"/>
      <c r="D26" s="55" t="s">
        <v>47</v>
      </c>
      <c r="E26" s="54"/>
      <c r="F26" s="55" t="s">
        <v>48</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49</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50</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51</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52</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53</v>
      </c>
      <c r="E32" s="61"/>
      <c r="F32" s="61"/>
      <c r="G32" s="61"/>
      <c r="H32" s="61"/>
      <c r="I32" s="61"/>
      <c r="J32" s="61"/>
      <c r="K32" s="61"/>
      <c r="L32" s="61"/>
      <c r="M32" s="61"/>
      <c r="N32" s="61"/>
      <c r="O32" s="61"/>
      <c r="P32" s="61"/>
      <c r="Q32" s="61"/>
      <c r="R32" s="61"/>
      <c r="S32" s="61"/>
      <c r="T32" s="62" t="s">
        <v>54</v>
      </c>
      <c r="U32" s="61"/>
      <c r="V32" s="61"/>
      <c r="W32" s="61"/>
      <c r="X32" s="63" t="s">
        <v>55</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56</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H17-015</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VD Předměřice, oprava nástaveb jezových pilířů</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Předměřice</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4. 8. 2017</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28</v>
      </c>
      <c r="D46" s="74"/>
      <c r="E46" s="74"/>
      <c r="F46" s="74"/>
      <c r="G46" s="74"/>
      <c r="H46" s="74"/>
      <c r="I46" s="74"/>
      <c r="J46" s="74"/>
      <c r="K46" s="74"/>
      <c r="L46" s="77" t="str">
        <f>IF(E11= "","",E11)</f>
        <v>Povodí Labe, státní podnik</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HG Partner, s.r.o.</v>
      </c>
      <c r="AN46" s="77"/>
      <c r="AO46" s="77"/>
      <c r="AP46" s="77"/>
      <c r="AQ46" s="74"/>
      <c r="AR46" s="72"/>
      <c r="AS46" s="86" t="s">
        <v>57</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58</v>
      </c>
      <c r="D49" s="97"/>
      <c r="E49" s="97"/>
      <c r="F49" s="97"/>
      <c r="G49" s="97"/>
      <c r="H49" s="98"/>
      <c r="I49" s="99" t="s">
        <v>59</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60</v>
      </c>
      <c r="AH49" s="97"/>
      <c r="AI49" s="97"/>
      <c r="AJ49" s="97"/>
      <c r="AK49" s="97"/>
      <c r="AL49" s="97"/>
      <c r="AM49" s="97"/>
      <c r="AN49" s="99" t="s">
        <v>61</v>
      </c>
      <c r="AO49" s="97"/>
      <c r="AP49" s="97"/>
      <c r="AQ49" s="101" t="s">
        <v>62</v>
      </c>
      <c r="AR49" s="72"/>
      <c r="AS49" s="102" t="s">
        <v>63</v>
      </c>
      <c r="AT49" s="103" t="s">
        <v>64</v>
      </c>
      <c r="AU49" s="103" t="s">
        <v>65</v>
      </c>
      <c r="AV49" s="103" t="s">
        <v>66</v>
      </c>
      <c r="AW49" s="103" t="s">
        <v>67</v>
      </c>
      <c r="AX49" s="103" t="s">
        <v>68</v>
      </c>
      <c r="AY49" s="103" t="s">
        <v>69</v>
      </c>
      <c r="AZ49" s="103" t="s">
        <v>70</v>
      </c>
      <c r="BA49" s="103" t="s">
        <v>71</v>
      </c>
      <c r="BB49" s="103" t="s">
        <v>72</v>
      </c>
      <c r="BC49" s="103" t="s">
        <v>73</v>
      </c>
      <c r="BD49" s="104" t="s">
        <v>74</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75</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ROUND(AG52+AG55+SUM(AG58:AG60),2)</f>
        <v>0</v>
      </c>
      <c r="AH51" s="110"/>
      <c r="AI51" s="110"/>
      <c r="AJ51" s="110"/>
      <c r="AK51" s="110"/>
      <c r="AL51" s="110"/>
      <c r="AM51" s="110"/>
      <c r="AN51" s="111">
        <f>SUM(AG51,AT51)</f>
        <v>0</v>
      </c>
      <c r="AO51" s="111"/>
      <c r="AP51" s="111"/>
      <c r="AQ51" s="112" t="s">
        <v>23</v>
      </c>
      <c r="AR51" s="83"/>
      <c r="AS51" s="113">
        <f>ROUND(AS52+AS55+SUM(AS58:AS60),2)</f>
        <v>0</v>
      </c>
      <c r="AT51" s="114">
        <f>ROUND(SUM(AV51:AW51),2)</f>
        <v>0</v>
      </c>
      <c r="AU51" s="115">
        <f>ROUND(AU52+AU55+SUM(AU58:AU60),5)</f>
        <v>0</v>
      </c>
      <c r="AV51" s="114">
        <f>ROUND(AZ51*L26,2)</f>
        <v>0</v>
      </c>
      <c r="AW51" s="114">
        <f>ROUND(BA51*L27,2)</f>
        <v>0</v>
      </c>
      <c r="AX51" s="114">
        <f>ROUND(BB51*L26,2)</f>
        <v>0</v>
      </c>
      <c r="AY51" s="114">
        <f>ROUND(BC51*L27,2)</f>
        <v>0</v>
      </c>
      <c r="AZ51" s="114">
        <f>ROUND(AZ52+AZ55+SUM(AZ58:AZ60),2)</f>
        <v>0</v>
      </c>
      <c r="BA51" s="114">
        <f>ROUND(BA52+BA55+SUM(BA58:BA60),2)</f>
        <v>0</v>
      </c>
      <c r="BB51" s="114">
        <f>ROUND(BB52+BB55+SUM(BB58:BB60),2)</f>
        <v>0</v>
      </c>
      <c r="BC51" s="114">
        <f>ROUND(BC52+BC55+SUM(BC58:BC60),2)</f>
        <v>0</v>
      </c>
      <c r="BD51" s="116">
        <f>ROUND(BD52+BD55+SUM(BD58:BD60),2)</f>
        <v>0</v>
      </c>
      <c r="BS51" s="117" t="s">
        <v>76</v>
      </c>
      <c r="BT51" s="117" t="s">
        <v>77</v>
      </c>
      <c r="BU51" s="118" t="s">
        <v>78</v>
      </c>
      <c r="BV51" s="117" t="s">
        <v>79</v>
      </c>
      <c r="BW51" s="117" t="s">
        <v>7</v>
      </c>
      <c r="BX51" s="117" t="s">
        <v>80</v>
      </c>
      <c r="CL51" s="117" t="s">
        <v>21</v>
      </c>
    </row>
    <row r="52" s="5" customFormat="1" ht="16.5" customHeight="1">
      <c r="B52" s="119"/>
      <c r="C52" s="120"/>
      <c r="D52" s="121" t="s">
        <v>81</v>
      </c>
      <c r="E52" s="121"/>
      <c r="F52" s="121"/>
      <c r="G52" s="121"/>
      <c r="H52" s="121"/>
      <c r="I52" s="122"/>
      <c r="J52" s="121" t="s">
        <v>82</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ROUND(SUM(AG53:AG54),2)</f>
        <v>0</v>
      </c>
      <c r="AH52" s="122"/>
      <c r="AI52" s="122"/>
      <c r="AJ52" s="122"/>
      <c r="AK52" s="122"/>
      <c r="AL52" s="122"/>
      <c r="AM52" s="122"/>
      <c r="AN52" s="124">
        <f>SUM(AG52,AT52)</f>
        <v>0</v>
      </c>
      <c r="AO52" s="122"/>
      <c r="AP52" s="122"/>
      <c r="AQ52" s="125" t="s">
        <v>83</v>
      </c>
      <c r="AR52" s="126"/>
      <c r="AS52" s="127">
        <f>ROUND(SUM(AS53:AS54),2)</f>
        <v>0</v>
      </c>
      <c r="AT52" s="128">
        <f>ROUND(SUM(AV52:AW52),2)</f>
        <v>0</v>
      </c>
      <c r="AU52" s="129">
        <f>ROUND(SUM(AU53:AU54),5)</f>
        <v>0</v>
      </c>
      <c r="AV52" s="128">
        <f>ROUND(AZ52*L26,2)</f>
        <v>0</v>
      </c>
      <c r="AW52" s="128">
        <f>ROUND(BA52*L27,2)</f>
        <v>0</v>
      </c>
      <c r="AX52" s="128">
        <f>ROUND(BB52*L26,2)</f>
        <v>0</v>
      </c>
      <c r="AY52" s="128">
        <f>ROUND(BC52*L27,2)</f>
        <v>0</v>
      </c>
      <c r="AZ52" s="128">
        <f>ROUND(SUM(AZ53:AZ54),2)</f>
        <v>0</v>
      </c>
      <c r="BA52" s="128">
        <f>ROUND(SUM(BA53:BA54),2)</f>
        <v>0</v>
      </c>
      <c r="BB52" s="128">
        <f>ROUND(SUM(BB53:BB54),2)</f>
        <v>0</v>
      </c>
      <c r="BC52" s="128">
        <f>ROUND(SUM(BC53:BC54),2)</f>
        <v>0</v>
      </c>
      <c r="BD52" s="130">
        <f>ROUND(SUM(BD53:BD54),2)</f>
        <v>0</v>
      </c>
      <c r="BS52" s="131" t="s">
        <v>76</v>
      </c>
      <c r="BT52" s="131" t="s">
        <v>84</v>
      </c>
      <c r="BU52" s="131" t="s">
        <v>78</v>
      </c>
      <c r="BV52" s="131" t="s">
        <v>79</v>
      </c>
      <c r="BW52" s="131" t="s">
        <v>85</v>
      </c>
      <c r="BX52" s="131" t="s">
        <v>7</v>
      </c>
      <c r="CL52" s="131" t="s">
        <v>21</v>
      </c>
      <c r="CM52" s="131" t="s">
        <v>86</v>
      </c>
    </row>
    <row r="53" s="6" customFormat="1" ht="28.5" customHeight="1">
      <c r="A53" s="132" t="s">
        <v>87</v>
      </c>
      <c r="B53" s="133"/>
      <c r="C53" s="134"/>
      <c r="D53" s="134"/>
      <c r="E53" s="135" t="s">
        <v>88</v>
      </c>
      <c r="F53" s="135"/>
      <c r="G53" s="135"/>
      <c r="H53" s="135"/>
      <c r="I53" s="135"/>
      <c r="J53" s="134"/>
      <c r="K53" s="135" t="s">
        <v>89</v>
      </c>
      <c r="L53" s="135"/>
      <c r="M53" s="135"/>
      <c r="N53" s="135"/>
      <c r="O53" s="135"/>
      <c r="P53" s="135"/>
      <c r="Q53" s="135"/>
      <c r="R53" s="135"/>
      <c r="S53" s="135"/>
      <c r="T53" s="135"/>
      <c r="U53" s="135"/>
      <c r="V53" s="135"/>
      <c r="W53" s="135"/>
      <c r="X53" s="135"/>
      <c r="Y53" s="135"/>
      <c r="Z53" s="135"/>
      <c r="AA53" s="135"/>
      <c r="AB53" s="135"/>
      <c r="AC53" s="135"/>
      <c r="AD53" s="135"/>
      <c r="AE53" s="135"/>
      <c r="AF53" s="135"/>
      <c r="AG53" s="136">
        <f>'SO 01.01 - Oprava betonov...'!J29</f>
        <v>0</v>
      </c>
      <c r="AH53" s="134"/>
      <c r="AI53" s="134"/>
      <c r="AJ53" s="134"/>
      <c r="AK53" s="134"/>
      <c r="AL53" s="134"/>
      <c r="AM53" s="134"/>
      <c r="AN53" s="136">
        <f>SUM(AG53,AT53)</f>
        <v>0</v>
      </c>
      <c r="AO53" s="134"/>
      <c r="AP53" s="134"/>
      <c r="AQ53" s="137" t="s">
        <v>90</v>
      </c>
      <c r="AR53" s="138"/>
      <c r="AS53" s="139">
        <v>0</v>
      </c>
      <c r="AT53" s="140">
        <f>ROUND(SUM(AV53:AW53),2)</f>
        <v>0</v>
      </c>
      <c r="AU53" s="141">
        <f>'SO 01.01 - Oprava betonov...'!P86</f>
        <v>0</v>
      </c>
      <c r="AV53" s="140">
        <f>'SO 01.01 - Oprava betonov...'!J32</f>
        <v>0</v>
      </c>
      <c r="AW53" s="140">
        <f>'SO 01.01 - Oprava betonov...'!J33</f>
        <v>0</v>
      </c>
      <c r="AX53" s="140">
        <f>'SO 01.01 - Oprava betonov...'!J34</f>
        <v>0</v>
      </c>
      <c r="AY53" s="140">
        <f>'SO 01.01 - Oprava betonov...'!J35</f>
        <v>0</v>
      </c>
      <c r="AZ53" s="140">
        <f>'SO 01.01 - Oprava betonov...'!F32</f>
        <v>0</v>
      </c>
      <c r="BA53" s="140">
        <f>'SO 01.01 - Oprava betonov...'!F33</f>
        <v>0</v>
      </c>
      <c r="BB53" s="140">
        <f>'SO 01.01 - Oprava betonov...'!F34</f>
        <v>0</v>
      </c>
      <c r="BC53" s="140">
        <f>'SO 01.01 - Oprava betonov...'!F35</f>
        <v>0</v>
      </c>
      <c r="BD53" s="142">
        <f>'SO 01.01 - Oprava betonov...'!F36</f>
        <v>0</v>
      </c>
      <c r="BT53" s="143" t="s">
        <v>86</v>
      </c>
      <c r="BV53" s="143" t="s">
        <v>79</v>
      </c>
      <c r="BW53" s="143" t="s">
        <v>91</v>
      </c>
      <c r="BX53" s="143" t="s">
        <v>85</v>
      </c>
      <c r="CL53" s="143" t="s">
        <v>21</v>
      </c>
    </row>
    <row r="54" s="6" customFormat="1" ht="28.5" customHeight="1">
      <c r="A54" s="132" t="s">
        <v>87</v>
      </c>
      <c r="B54" s="133"/>
      <c r="C54" s="134"/>
      <c r="D54" s="134"/>
      <c r="E54" s="135" t="s">
        <v>92</v>
      </c>
      <c r="F54" s="135"/>
      <c r="G54" s="135"/>
      <c r="H54" s="135"/>
      <c r="I54" s="135"/>
      <c r="J54" s="134"/>
      <c r="K54" s="135" t="s">
        <v>93</v>
      </c>
      <c r="L54" s="135"/>
      <c r="M54" s="135"/>
      <c r="N54" s="135"/>
      <c r="O54" s="135"/>
      <c r="P54" s="135"/>
      <c r="Q54" s="135"/>
      <c r="R54" s="135"/>
      <c r="S54" s="135"/>
      <c r="T54" s="135"/>
      <c r="U54" s="135"/>
      <c r="V54" s="135"/>
      <c r="W54" s="135"/>
      <c r="X54" s="135"/>
      <c r="Y54" s="135"/>
      <c r="Z54" s="135"/>
      <c r="AA54" s="135"/>
      <c r="AB54" s="135"/>
      <c r="AC54" s="135"/>
      <c r="AD54" s="135"/>
      <c r="AE54" s="135"/>
      <c r="AF54" s="135"/>
      <c r="AG54" s="136">
        <f>'SO 01.02 - Oprava betonov...'!J29</f>
        <v>0</v>
      </c>
      <c r="AH54" s="134"/>
      <c r="AI54" s="134"/>
      <c r="AJ54" s="134"/>
      <c r="AK54" s="134"/>
      <c r="AL54" s="134"/>
      <c r="AM54" s="134"/>
      <c r="AN54" s="136">
        <f>SUM(AG54,AT54)</f>
        <v>0</v>
      </c>
      <c r="AO54" s="134"/>
      <c r="AP54" s="134"/>
      <c r="AQ54" s="137" t="s">
        <v>90</v>
      </c>
      <c r="AR54" s="138"/>
      <c r="AS54" s="139">
        <v>0</v>
      </c>
      <c r="AT54" s="140">
        <f>ROUND(SUM(AV54:AW54),2)</f>
        <v>0</v>
      </c>
      <c r="AU54" s="141">
        <f>'SO 01.02 - Oprava betonov...'!P86</f>
        <v>0</v>
      </c>
      <c r="AV54" s="140">
        <f>'SO 01.02 - Oprava betonov...'!J32</f>
        <v>0</v>
      </c>
      <c r="AW54" s="140">
        <f>'SO 01.02 - Oprava betonov...'!J33</f>
        <v>0</v>
      </c>
      <c r="AX54" s="140">
        <f>'SO 01.02 - Oprava betonov...'!J34</f>
        <v>0</v>
      </c>
      <c r="AY54" s="140">
        <f>'SO 01.02 - Oprava betonov...'!J35</f>
        <v>0</v>
      </c>
      <c r="AZ54" s="140">
        <f>'SO 01.02 - Oprava betonov...'!F32</f>
        <v>0</v>
      </c>
      <c r="BA54" s="140">
        <f>'SO 01.02 - Oprava betonov...'!F33</f>
        <v>0</v>
      </c>
      <c r="BB54" s="140">
        <f>'SO 01.02 - Oprava betonov...'!F34</f>
        <v>0</v>
      </c>
      <c r="BC54" s="140">
        <f>'SO 01.02 - Oprava betonov...'!F35</f>
        <v>0</v>
      </c>
      <c r="BD54" s="142">
        <f>'SO 01.02 - Oprava betonov...'!F36</f>
        <v>0</v>
      </c>
      <c r="BT54" s="143" t="s">
        <v>86</v>
      </c>
      <c r="BV54" s="143" t="s">
        <v>79</v>
      </c>
      <c r="BW54" s="143" t="s">
        <v>94</v>
      </c>
      <c r="BX54" s="143" t="s">
        <v>85</v>
      </c>
      <c r="CL54" s="143" t="s">
        <v>21</v>
      </c>
    </row>
    <row r="55" s="5" customFormat="1" ht="16.5" customHeight="1">
      <c r="B55" s="119"/>
      <c r="C55" s="120"/>
      <c r="D55" s="121" t="s">
        <v>95</v>
      </c>
      <c r="E55" s="121"/>
      <c r="F55" s="121"/>
      <c r="G55" s="121"/>
      <c r="H55" s="121"/>
      <c r="I55" s="122"/>
      <c r="J55" s="121" t="s">
        <v>96</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ROUND(SUM(AG56:AG57),2)</f>
        <v>0</v>
      </c>
      <c r="AH55" s="122"/>
      <c r="AI55" s="122"/>
      <c r="AJ55" s="122"/>
      <c r="AK55" s="122"/>
      <c r="AL55" s="122"/>
      <c r="AM55" s="122"/>
      <c r="AN55" s="124">
        <f>SUM(AG55,AT55)</f>
        <v>0</v>
      </c>
      <c r="AO55" s="122"/>
      <c r="AP55" s="122"/>
      <c r="AQ55" s="125" t="s">
        <v>83</v>
      </c>
      <c r="AR55" s="126"/>
      <c r="AS55" s="127">
        <f>ROUND(SUM(AS56:AS57),2)</f>
        <v>0</v>
      </c>
      <c r="AT55" s="128">
        <f>ROUND(SUM(AV55:AW55),2)</f>
        <v>0</v>
      </c>
      <c r="AU55" s="129">
        <f>ROUND(SUM(AU56:AU57),5)</f>
        <v>0</v>
      </c>
      <c r="AV55" s="128">
        <f>ROUND(AZ55*L26,2)</f>
        <v>0</v>
      </c>
      <c r="AW55" s="128">
        <f>ROUND(BA55*L27,2)</f>
        <v>0</v>
      </c>
      <c r="AX55" s="128">
        <f>ROUND(BB55*L26,2)</f>
        <v>0</v>
      </c>
      <c r="AY55" s="128">
        <f>ROUND(BC55*L27,2)</f>
        <v>0</v>
      </c>
      <c r="AZ55" s="128">
        <f>ROUND(SUM(AZ56:AZ57),2)</f>
        <v>0</v>
      </c>
      <c r="BA55" s="128">
        <f>ROUND(SUM(BA56:BA57),2)</f>
        <v>0</v>
      </c>
      <c r="BB55" s="128">
        <f>ROUND(SUM(BB56:BB57),2)</f>
        <v>0</v>
      </c>
      <c r="BC55" s="128">
        <f>ROUND(SUM(BC56:BC57),2)</f>
        <v>0</v>
      </c>
      <c r="BD55" s="130">
        <f>ROUND(SUM(BD56:BD57),2)</f>
        <v>0</v>
      </c>
      <c r="BS55" s="131" t="s">
        <v>76</v>
      </c>
      <c r="BT55" s="131" t="s">
        <v>84</v>
      </c>
      <c r="BU55" s="131" t="s">
        <v>78</v>
      </c>
      <c r="BV55" s="131" t="s">
        <v>79</v>
      </c>
      <c r="BW55" s="131" t="s">
        <v>97</v>
      </c>
      <c r="BX55" s="131" t="s">
        <v>7</v>
      </c>
      <c r="CL55" s="131" t="s">
        <v>21</v>
      </c>
      <c r="CM55" s="131" t="s">
        <v>86</v>
      </c>
    </row>
    <row r="56" s="6" customFormat="1" ht="28.5" customHeight="1">
      <c r="A56" s="132" t="s">
        <v>87</v>
      </c>
      <c r="B56" s="133"/>
      <c r="C56" s="134"/>
      <c r="D56" s="134"/>
      <c r="E56" s="135" t="s">
        <v>98</v>
      </c>
      <c r="F56" s="135"/>
      <c r="G56" s="135"/>
      <c r="H56" s="135"/>
      <c r="I56" s="135"/>
      <c r="J56" s="134"/>
      <c r="K56" s="135" t="s">
        <v>99</v>
      </c>
      <c r="L56" s="135"/>
      <c r="M56" s="135"/>
      <c r="N56" s="135"/>
      <c r="O56" s="135"/>
      <c r="P56" s="135"/>
      <c r="Q56" s="135"/>
      <c r="R56" s="135"/>
      <c r="S56" s="135"/>
      <c r="T56" s="135"/>
      <c r="U56" s="135"/>
      <c r="V56" s="135"/>
      <c r="W56" s="135"/>
      <c r="X56" s="135"/>
      <c r="Y56" s="135"/>
      <c r="Z56" s="135"/>
      <c r="AA56" s="135"/>
      <c r="AB56" s="135"/>
      <c r="AC56" s="135"/>
      <c r="AD56" s="135"/>
      <c r="AE56" s="135"/>
      <c r="AF56" s="135"/>
      <c r="AG56" s="136">
        <f>'SO 02.01 - Repase oken – ...'!J29</f>
        <v>0</v>
      </c>
      <c r="AH56" s="134"/>
      <c r="AI56" s="134"/>
      <c r="AJ56" s="134"/>
      <c r="AK56" s="134"/>
      <c r="AL56" s="134"/>
      <c r="AM56" s="134"/>
      <c r="AN56" s="136">
        <f>SUM(AG56,AT56)</f>
        <v>0</v>
      </c>
      <c r="AO56" s="134"/>
      <c r="AP56" s="134"/>
      <c r="AQ56" s="137" t="s">
        <v>90</v>
      </c>
      <c r="AR56" s="138"/>
      <c r="AS56" s="139">
        <v>0</v>
      </c>
      <c r="AT56" s="140">
        <f>ROUND(SUM(AV56:AW56),2)</f>
        <v>0</v>
      </c>
      <c r="AU56" s="141">
        <f>'SO 02.01 - Repase oken – ...'!P85</f>
        <v>0</v>
      </c>
      <c r="AV56" s="140">
        <f>'SO 02.01 - Repase oken – ...'!J32</f>
        <v>0</v>
      </c>
      <c r="AW56" s="140">
        <f>'SO 02.01 - Repase oken – ...'!J33</f>
        <v>0</v>
      </c>
      <c r="AX56" s="140">
        <f>'SO 02.01 - Repase oken – ...'!J34</f>
        <v>0</v>
      </c>
      <c r="AY56" s="140">
        <f>'SO 02.01 - Repase oken – ...'!J35</f>
        <v>0</v>
      </c>
      <c r="AZ56" s="140">
        <f>'SO 02.01 - Repase oken – ...'!F32</f>
        <v>0</v>
      </c>
      <c r="BA56" s="140">
        <f>'SO 02.01 - Repase oken – ...'!F33</f>
        <v>0</v>
      </c>
      <c r="BB56" s="140">
        <f>'SO 02.01 - Repase oken – ...'!F34</f>
        <v>0</v>
      </c>
      <c r="BC56" s="140">
        <f>'SO 02.01 - Repase oken – ...'!F35</f>
        <v>0</v>
      </c>
      <c r="BD56" s="142">
        <f>'SO 02.01 - Repase oken – ...'!F36</f>
        <v>0</v>
      </c>
      <c r="BT56" s="143" t="s">
        <v>86</v>
      </c>
      <c r="BV56" s="143" t="s">
        <v>79</v>
      </c>
      <c r="BW56" s="143" t="s">
        <v>100</v>
      </c>
      <c r="BX56" s="143" t="s">
        <v>97</v>
      </c>
      <c r="CL56" s="143" t="s">
        <v>21</v>
      </c>
    </row>
    <row r="57" s="6" customFormat="1" ht="28.5" customHeight="1">
      <c r="A57" s="132" t="s">
        <v>87</v>
      </c>
      <c r="B57" s="133"/>
      <c r="C57" s="134"/>
      <c r="D57" s="134"/>
      <c r="E57" s="135" t="s">
        <v>101</v>
      </c>
      <c r="F57" s="135"/>
      <c r="G57" s="135"/>
      <c r="H57" s="135"/>
      <c r="I57" s="135"/>
      <c r="J57" s="134"/>
      <c r="K57" s="135" t="s">
        <v>102</v>
      </c>
      <c r="L57" s="135"/>
      <c r="M57" s="135"/>
      <c r="N57" s="135"/>
      <c r="O57" s="135"/>
      <c r="P57" s="135"/>
      <c r="Q57" s="135"/>
      <c r="R57" s="135"/>
      <c r="S57" s="135"/>
      <c r="T57" s="135"/>
      <c r="U57" s="135"/>
      <c r="V57" s="135"/>
      <c r="W57" s="135"/>
      <c r="X57" s="135"/>
      <c r="Y57" s="135"/>
      <c r="Z57" s="135"/>
      <c r="AA57" s="135"/>
      <c r="AB57" s="135"/>
      <c r="AC57" s="135"/>
      <c r="AD57" s="135"/>
      <c r="AE57" s="135"/>
      <c r="AF57" s="135"/>
      <c r="AG57" s="136">
        <f>'SO 02.02 - Oprava sklobet...'!J29</f>
        <v>0</v>
      </c>
      <c r="AH57" s="134"/>
      <c r="AI57" s="134"/>
      <c r="AJ57" s="134"/>
      <c r="AK57" s="134"/>
      <c r="AL57" s="134"/>
      <c r="AM57" s="134"/>
      <c r="AN57" s="136">
        <f>SUM(AG57,AT57)</f>
        <v>0</v>
      </c>
      <c r="AO57" s="134"/>
      <c r="AP57" s="134"/>
      <c r="AQ57" s="137" t="s">
        <v>90</v>
      </c>
      <c r="AR57" s="138"/>
      <c r="AS57" s="139">
        <v>0</v>
      </c>
      <c r="AT57" s="140">
        <f>ROUND(SUM(AV57:AW57),2)</f>
        <v>0</v>
      </c>
      <c r="AU57" s="141">
        <f>'SO 02.02 - Oprava sklobet...'!P85</f>
        <v>0</v>
      </c>
      <c r="AV57" s="140">
        <f>'SO 02.02 - Oprava sklobet...'!J32</f>
        <v>0</v>
      </c>
      <c r="AW57" s="140">
        <f>'SO 02.02 - Oprava sklobet...'!J33</f>
        <v>0</v>
      </c>
      <c r="AX57" s="140">
        <f>'SO 02.02 - Oprava sklobet...'!J34</f>
        <v>0</v>
      </c>
      <c r="AY57" s="140">
        <f>'SO 02.02 - Oprava sklobet...'!J35</f>
        <v>0</v>
      </c>
      <c r="AZ57" s="140">
        <f>'SO 02.02 - Oprava sklobet...'!F32</f>
        <v>0</v>
      </c>
      <c r="BA57" s="140">
        <f>'SO 02.02 - Oprava sklobet...'!F33</f>
        <v>0</v>
      </c>
      <c r="BB57" s="140">
        <f>'SO 02.02 - Oprava sklobet...'!F34</f>
        <v>0</v>
      </c>
      <c r="BC57" s="140">
        <f>'SO 02.02 - Oprava sklobet...'!F35</f>
        <v>0</v>
      </c>
      <c r="BD57" s="142">
        <f>'SO 02.02 - Oprava sklobet...'!F36</f>
        <v>0</v>
      </c>
      <c r="BT57" s="143" t="s">
        <v>86</v>
      </c>
      <c r="BV57" s="143" t="s">
        <v>79</v>
      </c>
      <c r="BW57" s="143" t="s">
        <v>103</v>
      </c>
      <c r="BX57" s="143" t="s">
        <v>97</v>
      </c>
      <c r="CL57" s="143" t="s">
        <v>21</v>
      </c>
    </row>
    <row r="58" s="5" customFormat="1" ht="16.5" customHeight="1">
      <c r="A58" s="132" t="s">
        <v>87</v>
      </c>
      <c r="B58" s="119"/>
      <c r="C58" s="120"/>
      <c r="D58" s="121" t="s">
        <v>104</v>
      </c>
      <c r="E58" s="121"/>
      <c r="F58" s="121"/>
      <c r="G58" s="121"/>
      <c r="H58" s="121"/>
      <c r="I58" s="122"/>
      <c r="J58" s="121" t="s">
        <v>105</v>
      </c>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4">
        <f>'SO 03 - Oprava dveřních v...'!J27</f>
        <v>0</v>
      </c>
      <c r="AH58" s="122"/>
      <c r="AI58" s="122"/>
      <c r="AJ58" s="122"/>
      <c r="AK58" s="122"/>
      <c r="AL58" s="122"/>
      <c r="AM58" s="122"/>
      <c r="AN58" s="124">
        <f>SUM(AG58,AT58)</f>
        <v>0</v>
      </c>
      <c r="AO58" s="122"/>
      <c r="AP58" s="122"/>
      <c r="AQ58" s="125" t="s">
        <v>83</v>
      </c>
      <c r="AR58" s="126"/>
      <c r="AS58" s="127">
        <v>0</v>
      </c>
      <c r="AT58" s="128">
        <f>ROUND(SUM(AV58:AW58),2)</f>
        <v>0</v>
      </c>
      <c r="AU58" s="129">
        <f>'SO 03 - Oprava dveřních v...'!P79</f>
        <v>0</v>
      </c>
      <c r="AV58" s="128">
        <f>'SO 03 - Oprava dveřních v...'!J30</f>
        <v>0</v>
      </c>
      <c r="AW58" s="128">
        <f>'SO 03 - Oprava dveřních v...'!J31</f>
        <v>0</v>
      </c>
      <c r="AX58" s="128">
        <f>'SO 03 - Oprava dveřních v...'!J32</f>
        <v>0</v>
      </c>
      <c r="AY58" s="128">
        <f>'SO 03 - Oprava dveřních v...'!J33</f>
        <v>0</v>
      </c>
      <c r="AZ58" s="128">
        <f>'SO 03 - Oprava dveřních v...'!F30</f>
        <v>0</v>
      </c>
      <c r="BA58" s="128">
        <f>'SO 03 - Oprava dveřních v...'!F31</f>
        <v>0</v>
      </c>
      <c r="BB58" s="128">
        <f>'SO 03 - Oprava dveřních v...'!F32</f>
        <v>0</v>
      </c>
      <c r="BC58" s="128">
        <f>'SO 03 - Oprava dveřních v...'!F33</f>
        <v>0</v>
      </c>
      <c r="BD58" s="130">
        <f>'SO 03 - Oprava dveřních v...'!F34</f>
        <v>0</v>
      </c>
      <c r="BT58" s="131" t="s">
        <v>84</v>
      </c>
      <c r="BV58" s="131" t="s">
        <v>79</v>
      </c>
      <c r="BW58" s="131" t="s">
        <v>106</v>
      </c>
      <c r="BX58" s="131" t="s">
        <v>7</v>
      </c>
      <c r="CL58" s="131" t="s">
        <v>21</v>
      </c>
      <c r="CM58" s="131" t="s">
        <v>86</v>
      </c>
    </row>
    <row r="59" s="5" customFormat="1" ht="16.5" customHeight="1">
      <c r="A59" s="132" t="s">
        <v>87</v>
      </c>
      <c r="B59" s="119"/>
      <c r="C59" s="120"/>
      <c r="D59" s="121" t="s">
        <v>107</v>
      </c>
      <c r="E59" s="121"/>
      <c r="F59" s="121"/>
      <c r="G59" s="121"/>
      <c r="H59" s="121"/>
      <c r="I59" s="122"/>
      <c r="J59" s="121" t="s">
        <v>108</v>
      </c>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4">
        <f>'SO 04 - Osazení nových kl...'!J27</f>
        <v>0</v>
      </c>
      <c r="AH59" s="122"/>
      <c r="AI59" s="122"/>
      <c r="AJ59" s="122"/>
      <c r="AK59" s="122"/>
      <c r="AL59" s="122"/>
      <c r="AM59" s="122"/>
      <c r="AN59" s="124">
        <f>SUM(AG59,AT59)</f>
        <v>0</v>
      </c>
      <c r="AO59" s="122"/>
      <c r="AP59" s="122"/>
      <c r="AQ59" s="125" t="s">
        <v>83</v>
      </c>
      <c r="AR59" s="126"/>
      <c r="AS59" s="127">
        <v>0</v>
      </c>
      <c r="AT59" s="128">
        <f>ROUND(SUM(AV59:AW59),2)</f>
        <v>0</v>
      </c>
      <c r="AU59" s="129">
        <f>'SO 04 - Osazení nových kl...'!P79</f>
        <v>0</v>
      </c>
      <c r="AV59" s="128">
        <f>'SO 04 - Osazení nových kl...'!J30</f>
        <v>0</v>
      </c>
      <c r="AW59" s="128">
        <f>'SO 04 - Osazení nových kl...'!J31</f>
        <v>0</v>
      </c>
      <c r="AX59" s="128">
        <f>'SO 04 - Osazení nových kl...'!J32</f>
        <v>0</v>
      </c>
      <c r="AY59" s="128">
        <f>'SO 04 - Osazení nových kl...'!J33</f>
        <v>0</v>
      </c>
      <c r="AZ59" s="128">
        <f>'SO 04 - Osazení nových kl...'!F30</f>
        <v>0</v>
      </c>
      <c r="BA59" s="128">
        <f>'SO 04 - Osazení nových kl...'!F31</f>
        <v>0</v>
      </c>
      <c r="BB59" s="128">
        <f>'SO 04 - Osazení nových kl...'!F32</f>
        <v>0</v>
      </c>
      <c r="BC59" s="128">
        <f>'SO 04 - Osazení nových kl...'!F33</f>
        <v>0</v>
      </c>
      <c r="BD59" s="130">
        <f>'SO 04 - Osazení nových kl...'!F34</f>
        <v>0</v>
      </c>
      <c r="BT59" s="131" t="s">
        <v>84</v>
      </c>
      <c r="BV59" s="131" t="s">
        <v>79</v>
      </c>
      <c r="BW59" s="131" t="s">
        <v>109</v>
      </c>
      <c r="BX59" s="131" t="s">
        <v>7</v>
      </c>
      <c r="CL59" s="131" t="s">
        <v>21</v>
      </c>
      <c r="CM59" s="131" t="s">
        <v>86</v>
      </c>
    </row>
    <row r="60" s="5" customFormat="1" ht="16.5" customHeight="1">
      <c r="A60" s="132" t="s">
        <v>87</v>
      </c>
      <c r="B60" s="119"/>
      <c r="C60" s="120"/>
      <c r="D60" s="121" t="s">
        <v>110</v>
      </c>
      <c r="E60" s="121"/>
      <c r="F60" s="121"/>
      <c r="G60" s="121"/>
      <c r="H60" s="121"/>
      <c r="I60" s="122"/>
      <c r="J60" s="121" t="s">
        <v>111</v>
      </c>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4">
        <f>'VON - Vedlejší a ostatní ...'!J27</f>
        <v>0</v>
      </c>
      <c r="AH60" s="122"/>
      <c r="AI60" s="122"/>
      <c r="AJ60" s="122"/>
      <c r="AK60" s="122"/>
      <c r="AL60" s="122"/>
      <c r="AM60" s="122"/>
      <c r="AN60" s="124">
        <f>SUM(AG60,AT60)</f>
        <v>0</v>
      </c>
      <c r="AO60" s="122"/>
      <c r="AP60" s="122"/>
      <c r="AQ60" s="125" t="s">
        <v>83</v>
      </c>
      <c r="AR60" s="126"/>
      <c r="AS60" s="144">
        <v>0</v>
      </c>
      <c r="AT60" s="145">
        <f>ROUND(SUM(AV60:AW60),2)</f>
        <v>0</v>
      </c>
      <c r="AU60" s="146">
        <f>'VON - Vedlejší a ostatní ...'!P81</f>
        <v>0</v>
      </c>
      <c r="AV60" s="145">
        <f>'VON - Vedlejší a ostatní ...'!J30</f>
        <v>0</v>
      </c>
      <c r="AW60" s="145">
        <f>'VON - Vedlejší a ostatní ...'!J31</f>
        <v>0</v>
      </c>
      <c r="AX60" s="145">
        <f>'VON - Vedlejší a ostatní ...'!J32</f>
        <v>0</v>
      </c>
      <c r="AY60" s="145">
        <f>'VON - Vedlejší a ostatní ...'!J33</f>
        <v>0</v>
      </c>
      <c r="AZ60" s="145">
        <f>'VON - Vedlejší a ostatní ...'!F30</f>
        <v>0</v>
      </c>
      <c r="BA60" s="145">
        <f>'VON - Vedlejší a ostatní ...'!F31</f>
        <v>0</v>
      </c>
      <c r="BB60" s="145">
        <f>'VON - Vedlejší a ostatní ...'!F32</f>
        <v>0</v>
      </c>
      <c r="BC60" s="145">
        <f>'VON - Vedlejší a ostatní ...'!F33</f>
        <v>0</v>
      </c>
      <c r="BD60" s="147">
        <f>'VON - Vedlejší a ostatní ...'!F34</f>
        <v>0</v>
      </c>
      <c r="BT60" s="131" t="s">
        <v>84</v>
      </c>
      <c r="BV60" s="131" t="s">
        <v>79</v>
      </c>
      <c r="BW60" s="131" t="s">
        <v>112</v>
      </c>
      <c r="BX60" s="131" t="s">
        <v>7</v>
      </c>
      <c r="CL60" s="131" t="s">
        <v>21</v>
      </c>
      <c r="CM60" s="131" t="s">
        <v>86</v>
      </c>
    </row>
    <row r="61" s="1" customFormat="1" ht="30" customHeight="1">
      <c r="B61" s="46"/>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2"/>
    </row>
    <row r="62" s="1" customFormat="1" ht="6.96" customHeight="1">
      <c r="B62" s="67"/>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72"/>
    </row>
  </sheetData>
  <sheetProtection sheet="1" formatColumns="0" formatRows="0" objects="1" scenarios="1" spinCount="100000" saltValue="mF3Jgqds3A448QemZKbAlCKqA3aNd4EIFQSziN83sBauWr2migvDM7vd9m/aecc0huuq8Jz+tmX6Uk4yZ4Y9Ag==" hashValue="n4kZhp24xh9tHNFmp2fKmUVJRVxZutRU/JGTMk5UI0FMegjOHE9ab3PP8KfZydktvA+hFkaPorm9NhYXJpOBng==" algorithmName="SHA-512" password="CC35"/>
  <mergeCells count="7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E54:I54"/>
    <mergeCell ref="K54:AF54"/>
    <mergeCell ref="AN55:AP55"/>
    <mergeCell ref="AG55:AM55"/>
    <mergeCell ref="D55:H55"/>
    <mergeCell ref="J55:AF55"/>
    <mergeCell ref="AN56:AP56"/>
    <mergeCell ref="AG56:AM56"/>
    <mergeCell ref="E56:I56"/>
    <mergeCell ref="K56:AF56"/>
    <mergeCell ref="AN57:AP57"/>
    <mergeCell ref="AG57:AM57"/>
    <mergeCell ref="E57:I57"/>
    <mergeCell ref="K57:AF57"/>
    <mergeCell ref="AN58:AP58"/>
    <mergeCell ref="AG58:AM58"/>
    <mergeCell ref="D58:H58"/>
    <mergeCell ref="J58:AF58"/>
    <mergeCell ref="AN59:AP59"/>
    <mergeCell ref="AG59:AM59"/>
    <mergeCell ref="D59:H59"/>
    <mergeCell ref="J59:AF59"/>
    <mergeCell ref="AN60:AP60"/>
    <mergeCell ref="AG60:AM60"/>
    <mergeCell ref="D60:H60"/>
    <mergeCell ref="J60:AF60"/>
    <mergeCell ref="AG51:AM51"/>
    <mergeCell ref="AN51:AP51"/>
    <mergeCell ref="AR2:BE2"/>
  </mergeCells>
  <hyperlinks>
    <hyperlink ref="K1:S1" location="C2" display="1) Rekapitulace stavby"/>
    <hyperlink ref="W1:AI1" location="C51" display="2) Rekapitulace objektů stavby a soupisů prací"/>
    <hyperlink ref="A53" location="'SO 01.01 - Oprava betonov...'!C2" display="/"/>
    <hyperlink ref="A54" location="'SO 01.02 - Oprava betonov...'!C2" display="/"/>
    <hyperlink ref="A56" location="'SO 02.01 - Repase oken – ...'!C2" display="/"/>
    <hyperlink ref="A57" location="'SO 02.02 - Oprava sklobet...'!C2" display="/"/>
    <hyperlink ref="A58" location="'SO 03 - Oprava dveřních v...'!C2" display="/"/>
    <hyperlink ref="A59" location="'SO 04 - Osazení nových kl...'!C2" display="/"/>
    <hyperlink ref="A60" location="'VON - Vedlejší a ostatní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113</v>
      </c>
      <c r="G1" s="151" t="s">
        <v>114</v>
      </c>
      <c r="H1" s="151"/>
      <c r="I1" s="152"/>
      <c r="J1" s="151" t="s">
        <v>115</v>
      </c>
      <c r="K1" s="150" t="s">
        <v>116</v>
      </c>
      <c r="L1" s="151" t="s">
        <v>117</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91</v>
      </c>
    </row>
    <row r="3" ht="6.96" customHeight="1">
      <c r="B3" s="25"/>
      <c r="C3" s="26"/>
      <c r="D3" s="26"/>
      <c r="E3" s="26"/>
      <c r="F3" s="26"/>
      <c r="G3" s="26"/>
      <c r="H3" s="26"/>
      <c r="I3" s="153"/>
      <c r="J3" s="26"/>
      <c r="K3" s="27"/>
      <c r="AT3" s="24" t="s">
        <v>86</v>
      </c>
    </row>
    <row r="4" ht="36.96" customHeight="1">
      <c r="B4" s="28"/>
      <c r="C4" s="29"/>
      <c r="D4" s="30" t="s">
        <v>118</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VD Předměřice, oprava nástaveb jezových pilířů</v>
      </c>
      <c r="F7" s="40"/>
      <c r="G7" s="40"/>
      <c r="H7" s="40"/>
      <c r="I7" s="154"/>
      <c r="J7" s="29"/>
      <c r="K7" s="31"/>
    </row>
    <row r="8">
      <c r="B8" s="28"/>
      <c r="C8" s="29"/>
      <c r="D8" s="40" t="s">
        <v>119</v>
      </c>
      <c r="E8" s="29"/>
      <c r="F8" s="29"/>
      <c r="G8" s="29"/>
      <c r="H8" s="29"/>
      <c r="I8" s="154"/>
      <c r="J8" s="29"/>
      <c r="K8" s="31"/>
    </row>
    <row r="9" s="1" customFormat="1" ht="16.5" customHeight="1">
      <c r="B9" s="46"/>
      <c r="C9" s="47"/>
      <c r="D9" s="47"/>
      <c r="E9" s="155" t="s">
        <v>120</v>
      </c>
      <c r="F9" s="47"/>
      <c r="G9" s="47"/>
      <c r="H9" s="47"/>
      <c r="I9" s="156"/>
      <c r="J9" s="47"/>
      <c r="K9" s="51"/>
    </row>
    <row r="10" s="1" customFormat="1">
      <c r="B10" s="46"/>
      <c r="C10" s="47"/>
      <c r="D10" s="40" t="s">
        <v>121</v>
      </c>
      <c r="E10" s="47"/>
      <c r="F10" s="47"/>
      <c r="G10" s="47"/>
      <c r="H10" s="47"/>
      <c r="I10" s="156"/>
      <c r="J10" s="47"/>
      <c r="K10" s="51"/>
    </row>
    <row r="11" s="1" customFormat="1" ht="36.96" customHeight="1">
      <c r="B11" s="46"/>
      <c r="C11" s="47"/>
      <c r="D11" s="47"/>
      <c r="E11" s="157" t="s">
        <v>122</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23</v>
      </c>
      <c r="K13" s="51"/>
    </row>
    <row r="14" s="1" customFormat="1" ht="14.4" customHeight="1">
      <c r="B14" s="46"/>
      <c r="C14" s="47"/>
      <c r="D14" s="40" t="s">
        <v>24</v>
      </c>
      <c r="E14" s="47"/>
      <c r="F14" s="35" t="s">
        <v>25</v>
      </c>
      <c r="G14" s="47"/>
      <c r="H14" s="47"/>
      <c r="I14" s="158" t="s">
        <v>26</v>
      </c>
      <c r="J14" s="159" t="str">
        <f>'Rekapitulace stavby'!AN8</f>
        <v>4. 8. 2017</v>
      </c>
      <c r="K14" s="51"/>
    </row>
    <row r="15" s="1" customFormat="1" ht="10.8" customHeight="1">
      <c r="B15" s="46"/>
      <c r="C15" s="47"/>
      <c r="D15" s="47"/>
      <c r="E15" s="47"/>
      <c r="F15" s="47"/>
      <c r="G15" s="47"/>
      <c r="H15" s="47"/>
      <c r="I15" s="156"/>
      <c r="J15" s="47"/>
      <c r="K15" s="51"/>
    </row>
    <row r="16" s="1" customFormat="1" ht="14.4" customHeight="1">
      <c r="B16" s="46"/>
      <c r="C16" s="47"/>
      <c r="D16" s="40" t="s">
        <v>28</v>
      </c>
      <c r="E16" s="47"/>
      <c r="F16" s="47"/>
      <c r="G16" s="47"/>
      <c r="H16" s="47"/>
      <c r="I16" s="158" t="s">
        <v>29</v>
      </c>
      <c r="J16" s="35" t="s">
        <v>30</v>
      </c>
      <c r="K16" s="51"/>
    </row>
    <row r="17" s="1" customFormat="1" ht="18" customHeight="1">
      <c r="B17" s="46"/>
      <c r="C17" s="47"/>
      <c r="D17" s="47"/>
      <c r="E17" s="35" t="s">
        <v>31</v>
      </c>
      <c r="F17" s="47"/>
      <c r="G17" s="47"/>
      <c r="H17" s="47"/>
      <c r="I17" s="158" t="s">
        <v>32</v>
      </c>
      <c r="J17" s="35" t="s">
        <v>33</v>
      </c>
      <c r="K17" s="51"/>
    </row>
    <row r="18" s="1" customFormat="1" ht="6.96" customHeight="1">
      <c r="B18" s="46"/>
      <c r="C18" s="47"/>
      <c r="D18" s="47"/>
      <c r="E18" s="47"/>
      <c r="F18" s="47"/>
      <c r="G18" s="47"/>
      <c r="H18" s="47"/>
      <c r="I18" s="156"/>
      <c r="J18" s="47"/>
      <c r="K18" s="51"/>
    </row>
    <row r="19" s="1" customFormat="1" ht="14.4" customHeight="1">
      <c r="B19" s="46"/>
      <c r="C19" s="47"/>
      <c r="D19" s="40" t="s">
        <v>34</v>
      </c>
      <c r="E19" s="47"/>
      <c r="F19" s="47"/>
      <c r="G19" s="47"/>
      <c r="H19" s="47"/>
      <c r="I19" s="158" t="s">
        <v>29</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32</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36</v>
      </c>
      <c r="E22" s="47"/>
      <c r="F22" s="47"/>
      <c r="G22" s="47"/>
      <c r="H22" s="47"/>
      <c r="I22" s="158" t="s">
        <v>29</v>
      </c>
      <c r="J22" s="35" t="s">
        <v>37</v>
      </c>
      <c r="K22" s="51"/>
    </row>
    <row r="23" s="1" customFormat="1" ht="18" customHeight="1">
      <c r="B23" s="46"/>
      <c r="C23" s="47"/>
      <c r="D23" s="47"/>
      <c r="E23" s="35" t="s">
        <v>38</v>
      </c>
      <c r="F23" s="47"/>
      <c r="G23" s="47"/>
      <c r="H23" s="47"/>
      <c r="I23" s="158" t="s">
        <v>32</v>
      </c>
      <c r="J23" s="35" t="s">
        <v>39</v>
      </c>
      <c r="K23" s="51"/>
    </row>
    <row r="24" s="1" customFormat="1" ht="6.96" customHeight="1">
      <c r="B24" s="46"/>
      <c r="C24" s="47"/>
      <c r="D24" s="47"/>
      <c r="E24" s="47"/>
      <c r="F24" s="47"/>
      <c r="G24" s="47"/>
      <c r="H24" s="47"/>
      <c r="I24" s="156"/>
      <c r="J24" s="47"/>
      <c r="K24" s="51"/>
    </row>
    <row r="25" s="1" customFormat="1" ht="14.4" customHeight="1">
      <c r="B25" s="46"/>
      <c r="C25" s="47"/>
      <c r="D25" s="40" t="s">
        <v>41</v>
      </c>
      <c r="E25" s="47"/>
      <c r="F25" s="47"/>
      <c r="G25" s="47"/>
      <c r="H25" s="47"/>
      <c r="I25" s="156"/>
      <c r="J25" s="47"/>
      <c r="K25" s="51"/>
    </row>
    <row r="26" s="7" customFormat="1" ht="16.5" customHeight="1">
      <c r="B26" s="160"/>
      <c r="C26" s="161"/>
      <c r="D26" s="161"/>
      <c r="E26" s="44" t="s">
        <v>23</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43</v>
      </c>
      <c r="E29" s="47"/>
      <c r="F29" s="47"/>
      <c r="G29" s="47"/>
      <c r="H29" s="47"/>
      <c r="I29" s="156"/>
      <c r="J29" s="167">
        <f>ROUND(J86,2)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45</v>
      </c>
      <c r="G31" s="47"/>
      <c r="H31" s="47"/>
      <c r="I31" s="168" t="s">
        <v>44</v>
      </c>
      <c r="J31" s="52" t="s">
        <v>46</v>
      </c>
      <c r="K31" s="51"/>
    </row>
    <row r="32" s="1" customFormat="1" ht="14.4" customHeight="1">
      <c r="B32" s="46"/>
      <c r="C32" s="47"/>
      <c r="D32" s="55" t="s">
        <v>47</v>
      </c>
      <c r="E32" s="55" t="s">
        <v>48</v>
      </c>
      <c r="F32" s="169">
        <f>ROUND(SUM(BE86:BE200), 2)</f>
        <v>0</v>
      </c>
      <c r="G32" s="47"/>
      <c r="H32" s="47"/>
      <c r="I32" s="170">
        <v>0.20999999999999999</v>
      </c>
      <c r="J32" s="169">
        <f>ROUND(ROUND((SUM(BE86:BE200)), 2)*I32, 2)</f>
        <v>0</v>
      </c>
      <c r="K32" s="51"/>
    </row>
    <row r="33" s="1" customFormat="1" ht="14.4" customHeight="1">
      <c r="B33" s="46"/>
      <c r="C33" s="47"/>
      <c r="D33" s="47"/>
      <c r="E33" s="55" t="s">
        <v>49</v>
      </c>
      <c r="F33" s="169">
        <f>ROUND(SUM(BF86:BF200), 2)</f>
        <v>0</v>
      </c>
      <c r="G33" s="47"/>
      <c r="H33" s="47"/>
      <c r="I33" s="170">
        <v>0.14999999999999999</v>
      </c>
      <c r="J33" s="169">
        <f>ROUND(ROUND((SUM(BF86:BF200)), 2)*I33, 2)</f>
        <v>0</v>
      </c>
      <c r="K33" s="51"/>
    </row>
    <row r="34" hidden="1" s="1" customFormat="1" ht="14.4" customHeight="1">
      <c r="B34" s="46"/>
      <c r="C34" s="47"/>
      <c r="D34" s="47"/>
      <c r="E34" s="55" t="s">
        <v>50</v>
      </c>
      <c r="F34" s="169">
        <f>ROUND(SUM(BG86:BG200), 2)</f>
        <v>0</v>
      </c>
      <c r="G34" s="47"/>
      <c r="H34" s="47"/>
      <c r="I34" s="170">
        <v>0.20999999999999999</v>
      </c>
      <c r="J34" s="169">
        <v>0</v>
      </c>
      <c r="K34" s="51"/>
    </row>
    <row r="35" hidden="1" s="1" customFormat="1" ht="14.4" customHeight="1">
      <c r="B35" s="46"/>
      <c r="C35" s="47"/>
      <c r="D35" s="47"/>
      <c r="E35" s="55" t="s">
        <v>51</v>
      </c>
      <c r="F35" s="169">
        <f>ROUND(SUM(BH86:BH200), 2)</f>
        <v>0</v>
      </c>
      <c r="G35" s="47"/>
      <c r="H35" s="47"/>
      <c r="I35" s="170">
        <v>0.14999999999999999</v>
      </c>
      <c r="J35" s="169">
        <v>0</v>
      </c>
      <c r="K35" s="51"/>
    </row>
    <row r="36" hidden="1" s="1" customFormat="1" ht="14.4" customHeight="1">
      <c r="B36" s="46"/>
      <c r="C36" s="47"/>
      <c r="D36" s="47"/>
      <c r="E36" s="55" t="s">
        <v>52</v>
      </c>
      <c r="F36" s="169">
        <f>ROUND(SUM(BI86:BI200),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53</v>
      </c>
      <c r="E38" s="98"/>
      <c r="F38" s="98"/>
      <c r="G38" s="173" t="s">
        <v>54</v>
      </c>
      <c r="H38" s="174" t="s">
        <v>55</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123</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VD Předměřice, oprava nástaveb jezových pilířů</v>
      </c>
      <c r="F47" s="40"/>
      <c r="G47" s="40"/>
      <c r="H47" s="40"/>
      <c r="I47" s="156"/>
      <c r="J47" s="47"/>
      <c r="K47" s="51"/>
    </row>
    <row r="48">
      <c r="B48" s="28"/>
      <c r="C48" s="40" t="s">
        <v>119</v>
      </c>
      <c r="D48" s="29"/>
      <c r="E48" s="29"/>
      <c r="F48" s="29"/>
      <c r="G48" s="29"/>
      <c r="H48" s="29"/>
      <c r="I48" s="154"/>
      <c r="J48" s="29"/>
      <c r="K48" s="31"/>
    </row>
    <row r="49" s="1" customFormat="1" ht="16.5" customHeight="1">
      <c r="B49" s="46"/>
      <c r="C49" s="47"/>
      <c r="D49" s="47"/>
      <c r="E49" s="155" t="s">
        <v>120</v>
      </c>
      <c r="F49" s="47"/>
      <c r="G49" s="47"/>
      <c r="H49" s="47"/>
      <c r="I49" s="156"/>
      <c r="J49" s="47"/>
      <c r="K49" s="51"/>
    </row>
    <row r="50" s="1" customFormat="1" ht="14.4" customHeight="1">
      <c r="B50" s="46"/>
      <c r="C50" s="40" t="s">
        <v>121</v>
      </c>
      <c r="D50" s="47"/>
      <c r="E50" s="47"/>
      <c r="F50" s="47"/>
      <c r="G50" s="47"/>
      <c r="H50" s="47"/>
      <c r="I50" s="156"/>
      <c r="J50" s="47"/>
      <c r="K50" s="51"/>
    </row>
    <row r="51" s="1" customFormat="1" ht="17.25" customHeight="1">
      <c r="B51" s="46"/>
      <c r="C51" s="47"/>
      <c r="D51" s="47"/>
      <c r="E51" s="157" t="str">
        <f>E11</f>
        <v>SO 01.01 - Oprava betonových konstrukcí - interiéry pilířů</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24</v>
      </c>
      <c r="D53" s="47"/>
      <c r="E53" s="47"/>
      <c r="F53" s="35" t="str">
        <f>F14</f>
        <v>Předměřice</v>
      </c>
      <c r="G53" s="47"/>
      <c r="H53" s="47"/>
      <c r="I53" s="158" t="s">
        <v>26</v>
      </c>
      <c r="J53" s="159" t="str">
        <f>IF(J14="","",J14)</f>
        <v>4. 8. 2017</v>
      </c>
      <c r="K53" s="51"/>
    </row>
    <row r="54" s="1" customFormat="1" ht="6.96" customHeight="1">
      <c r="B54" s="46"/>
      <c r="C54" s="47"/>
      <c r="D54" s="47"/>
      <c r="E54" s="47"/>
      <c r="F54" s="47"/>
      <c r="G54" s="47"/>
      <c r="H54" s="47"/>
      <c r="I54" s="156"/>
      <c r="J54" s="47"/>
      <c r="K54" s="51"/>
    </row>
    <row r="55" s="1" customFormat="1">
      <c r="B55" s="46"/>
      <c r="C55" s="40" t="s">
        <v>28</v>
      </c>
      <c r="D55" s="47"/>
      <c r="E55" s="47"/>
      <c r="F55" s="35" t="str">
        <f>E17</f>
        <v>Povodí Labe, státní podnik</v>
      </c>
      <c r="G55" s="47"/>
      <c r="H55" s="47"/>
      <c r="I55" s="158" t="s">
        <v>36</v>
      </c>
      <c r="J55" s="44" t="str">
        <f>E23</f>
        <v>HG Partner, s.r.o.</v>
      </c>
      <c r="K55" s="51"/>
    </row>
    <row r="56" s="1" customFormat="1" ht="14.4" customHeight="1">
      <c r="B56" s="46"/>
      <c r="C56" s="40" t="s">
        <v>34</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124</v>
      </c>
      <c r="D58" s="171"/>
      <c r="E58" s="171"/>
      <c r="F58" s="171"/>
      <c r="G58" s="171"/>
      <c r="H58" s="171"/>
      <c r="I58" s="185"/>
      <c r="J58" s="186" t="s">
        <v>125</v>
      </c>
      <c r="K58" s="187"/>
    </row>
    <row r="59" s="1" customFormat="1" ht="10.32" customHeight="1">
      <c r="B59" s="46"/>
      <c r="C59" s="47"/>
      <c r="D59" s="47"/>
      <c r="E59" s="47"/>
      <c r="F59" s="47"/>
      <c r="G59" s="47"/>
      <c r="H59" s="47"/>
      <c r="I59" s="156"/>
      <c r="J59" s="47"/>
      <c r="K59" s="51"/>
    </row>
    <row r="60" s="1" customFormat="1" ht="29.28" customHeight="1">
      <c r="B60" s="46"/>
      <c r="C60" s="188" t="s">
        <v>126</v>
      </c>
      <c r="D60" s="47"/>
      <c r="E60" s="47"/>
      <c r="F60" s="47"/>
      <c r="G60" s="47"/>
      <c r="H60" s="47"/>
      <c r="I60" s="156"/>
      <c r="J60" s="167">
        <f>J86</f>
        <v>0</v>
      </c>
      <c r="K60" s="51"/>
      <c r="AU60" s="24" t="s">
        <v>127</v>
      </c>
    </row>
    <row r="61" s="8" customFormat="1" ht="24.96" customHeight="1">
      <c r="B61" s="189"/>
      <c r="C61" s="190"/>
      <c r="D61" s="191" t="s">
        <v>128</v>
      </c>
      <c r="E61" s="192"/>
      <c r="F61" s="192"/>
      <c r="G61" s="192"/>
      <c r="H61" s="192"/>
      <c r="I61" s="193"/>
      <c r="J61" s="194">
        <f>J87</f>
        <v>0</v>
      </c>
      <c r="K61" s="195"/>
    </row>
    <row r="62" s="9" customFormat="1" ht="19.92" customHeight="1">
      <c r="B62" s="196"/>
      <c r="C62" s="197"/>
      <c r="D62" s="198" t="s">
        <v>129</v>
      </c>
      <c r="E62" s="199"/>
      <c r="F62" s="199"/>
      <c r="G62" s="199"/>
      <c r="H62" s="199"/>
      <c r="I62" s="200"/>
      <c r="J62" s="201">
        <f>J88</f>
        <v>0</v>
      </c>
      <c r="K62" s="202"/>
    </row>
    <row r="63" s="9" customFormat="1" ht="19.92" customHeight="1">
      <c r="B63" s="196"/>
      <c r="C63" s="197"/>
      <c r="D63" s="198" t="s">
        <v>130</v>
      </c>
      <c r="E63" s="199"/>
      <c r="F63" s="199"/>
      <c r="G63" s="199"/>
      <c r="H63" s="199"/>
      <c r="I63" s="200"/>
      <c r="J63" s="201">
        <f>J188</f>
        <v>0</v>
      </c>
      <c r="K63" s="202"/>
    </row>
    <row r="64" s="9" customFormat="1" ht="19.92" customHeight="1">
      <c r="B64" s="196"/>
      <c r="C64" s="197"/>
      <c r="D64" s="198" t="s">
        <v>131</v>
      </c>
      <c r="E64" s="199"/>
      <c r="F64" s="199"/>
      <c r="G64" s="199"/>
      <c r="H64" s="199"/>
      <c r="I64" s="200"/>
      <c r="J64" s="201">
        <f>J197</f>
        <v>0</v>
      </c>
      <c r="K64" s="202"/>
    </row>
    <row r="65" s="1" customFormat="1" ht="21.84" customHeight="1">
      <c r="B65" s="46"/>
      <c r="C65" s="47"/>
      <c r="D65" s="47"/>
      <c r="E65" s="47"/>
      <c r="F65" s="47"/>
      <c r="G65" s="47"/>
      <c r="H65" s="47"/>
      <c r="I65" s="156"/>
      <c r="J65" s="47"/>
      <c r="K65" s="51"/>
    </row>
    <row r="66" s="1" customFormat="1" ht="6.96" customHeight="1">
      <c r="B66" s="67"/>
      <c r="C66" s="68"/>
      <c r="D66" s="68"/>
      <c r="E66" s="68"/>
      <c r="F66" s="68"/>
      <c r="G66" s="68"/>
      <c r="H66" s="68"/>
      <c r="I66" s="178"/>
      <c r="J66" s="68"/>
      <c r="K66" s="69"/>
    </row>
    <row r="70" s="1" customFormat="1" ht="6.96" customHeight="1">
      <c r="B70" s="70"/>
      <c r="C70" s="71"/>
      <c r="D70" s="71"/>
      <c r="E70" s="71"/>
      <c r="F70" s="71"/>
      <c r="G70" s="71"/>
      <c r="H70" s="71"/>
      <c r="I70" s="181"/>
      <c r="J70" s="71"/>
      <c r="K70" s="71"/>
      <c r="L70" s="72"/>
    </row>
    <row r="71" s="1" customFormat="1" ht="36.96" customHeight="1">
      <c r="B71" s="46"/>
      <c r="C71" s="73" t="s">
        <v>132</v>
      </c>
      <c r="D71" s="74"/>
      <c r="E71" s="74"/>
      <c r="F71" s="74"/>
      <c r="G71" s="74"/>
      <c r="H71" s="74"/>
      <c r="I71" s="203"/>
      <c r="J71" s="74"/>
      <c r="K71" s="74"/>
      <c r="L71" s="72"/>
    </row>
    <row r="72" s="1" customFormat="1" ht="6.96" customHeight="1">
      <c r="B72" s="46"/>
      <c r="C72" s="74"/>
      <c r="D72" s="74"/>
      <c r="E72" s="74"/>
      <c r="F72" s="74"/>
      <c r="G72" s="74"/>
      <c r="H72" s="74"/>
      <c r="I72" s="203"/>
      <c r="J72" s="74"/>
      <c r="K72" s="74"/>
      <c r="L72" s="72"/>
    </row>
    <row r="73" s="1" customFormat="1" ht="14.4" customHeight="1">
      <c r="B73" s="46"/>
      <c r="C73" s="76" t="s">
        <v>18</v>
      </c>
      <c r="D73" s="74"/>
      <c r="E73" s="74"/>
      <c r="F73" s="74"/>
      <c r="G73" s="74"/>
      <c r="H73" s="74"/>
      <c r="I73" s="203"/>
      <c r="J73" s="74"/>
      <c r="K73" s="74"/>
      <c r="L73" s="72"/>
    </row>
    <row r="74" s="1" customFormat="1" ht="16.5" customHeight="1">
      <c r="B74" s="46"/>
      <c r="C74" s="74"/>
      <c r="D74" s="74"/>
      <c r="E74" s="204" t="str">
        <f>E7</f>
        <v>VD Předměřice, oprava nástaveb jezových pilířů</v>
      </c>
      <c r="F74" s="76"/>
      <c r="G74" s="76"/>
      <c r="H74" s="76"/>
      <c r="I74" s="203"/>
      <c r="J74" s="74"/>
      <c r="K74" s="74"/>
      <c r="L74" s="72"/>
    </row>
    <row r="75">
      <c r="B75" s="28"/>
      <c r="C75" s="76" t="s">
        <v>119</v>
      </c>
      <c r="D75" s="205"/>
      <c r="E75" s="205"/>
      <c r="F75" s="205"/>
      <c r="G75" s="205"/>
      <c r="H75" s="205"/>
      <c r="I75" s="148"/>
      <c r="J75" s="205"/>
      <c r="K75" s="205"/>
      <c r="L75" s="206"/>
    </row>
    <row r="76" s="1" customFormat="1" ht="16.5" customHeight="1">
      <c r="B76" s="46"/>
      <c r="C76" s="74"/>
      <c r="D76" s="74"/>
      <c r="E76" s="204" t="s">
        <v>120</v>
      </c>
      <c r="F76" s="74"/>
      <c r="G76" s="74"/>
      <c r="H76" s="74"/>
      <c r="I76" s="203"/>
      <c r="J76" s="74"/>
      <c r="K76" s="74"/>
      <c r="L76" s="72"/>
    </row>
    <row r="77" s="1" customFormat="1" ht="14.4" customHeight="1">
      <c r="B77" s="46"/>
      <c r="C77" s="76" t="s">
        <v>121</v>
      </c>
      <c r="D77" s="74"/>
      <c r="E77" s="74"/>
      <c r="F77" s="74"/>
      <c r="G77" s="74"/>
      <c r="H77" s="74"/>
      <c r="I77" s="203"/>
      <c r="J77" s="74"/>
      <c r="K77" s="74"/>
      <c r="L77" s="72"/>
    </row>
    <row r="78" s="1" customFormat="1" ht="17.25" customHeight="1">
      <c r="B78" s="46"/>
      <c r="C78" s="74"/>
      <c r="D78" s="74"/>
      <c r="E78" s="82" t="str">
        <f>E11</f>
        <v>SO 01.01 - Oprava betonových konstrukcí - interiéry pilířů</v>
      </c>
      <c r="F78" s="74"/>
      <c r="G78" s="74"/>
      <c r="H78" s="74"/>
      <c r="I78" s="203"/>
      <c r="J78" s="74"/>
      <c r="K78" s="74"/>
      <c r="L78" s="72"/>
    </row>
    <row r="79" s="1" customFormat="1" ht="6.96" customHeight="1">
      <c r="B79" s="46"/>
      <c r="C79" s="74"/>
      <c r="D79" s="74"/>
      <c r="E79" s="74"/>
      <c r="F79" s="74"/>
      <c r="G79" s="74"/>
      <c r="H79" s="74"/>
      <c r="I79" s="203"/>
      <c r="J79" s="74"/>
      <c r="K79" s="74"/>
      <c r="L79" s="72"/>
    </row>
    <row r="80" s="1" customFormat="1" ht="18" customHeight="1">
      <c r="B80" s="46"/>
      <c r="C80" s="76" t="s">
        <v>24</v>
      </c>
      <c r="D80" s="74"/>
      <c r="E80" s="74"/>
      <c r="F80" s="207" t="str">
        <f>F14</f>
        <v>Předměřice</v>
      </c>
      <c r="G80" s="74"/>
      <c r="H80" s="74"/>
      <c r="I80" s="208" t="s">
        <v>26</v>
      </c>
      <c r="J80" s="85" t="str">
        <f>IF(J14="","",J14)</f>
        <v>4. 8. 2017</v>
      </c>
      <c r="K80" s="74"/>
      <c r="L80" s="72"/>
    </row>
    <row r="81" s="1" customFormat="1" ht="6.96" customHeight="1">
      <c r="B81" s="46"/>
      <c r="C81" s="74"/>
      <c r="D81" s="74"/>
      <c r="E81" s="74"/>
      <c r="F81" s="74"/>
      <c r="G81" s="74"/>
      <c r="H81" s="74"/>
      <c r="I81" s="203"/>
      <c r="J81" s="74"/>
      <c r="K81" s="74"/>
      <c r="L81" s="72"/>
    </row>
    <row r="82" s="1" customFormat="1">
      <c r="B82" s="46"/>
      <c r="C82" s="76" t="s">
        <v>28</v>
      </c>
      <c r="D82" s="74"/>
      <c r="E82" s="74"/>
      <c r="F82" s="207" t="str">
        <f>E17</f>
        <v>Povodí Labe, státní podnik</v>
      </c>
      <c r="G82" s="74"/>
      <c r="H82" s="74"/>
      <c r="I82" s="208" t="s">
        <v>36</v>
      </c>
      <c r="J82" s="207" t="str">
        <f>E23</f>
        <v>HG Partner, s.r.o.</v>
      </c>
      <c r="K82" s="74"/>
      <c r="L82" s="72"/>
    </row>
    <row r="83" s="1" customFormat="1" ht="14.4" customHeight="1">
      <c r="B83" s="46"/>
      <c r="C83" s="76" t="s">
        <v>34</v>
      </c>
      <c r="D83" s="74"/>
      <c r="E83" s="74"/>
      <c r="F83" s="207" t="str">
        <f>IF(E20="","",E20)</f>
        <v/>
      </c>
      <c r="G83" s="74"/>
      <c r="H83" s="74"/>
      <c r="I83" s="203"/>
      <c r="J83" s="74"/>
      <c r="K83" s="74"/>
      <c r="L83" s="72"/>
    </row>
    <row r="84" s="1" customFormat="1" ht="10.32" customHeight="1">
      <c r="B84" s="46"/>
      <c r="C84" s="74"/>
      <c r="D84" s="74"/>
      <c r="E84" s="74"/>
      <c r="F84" s="74"/>
      <c r="G84" s="74"/>
      <c r="H84" s="74"/>
      <c r="I84" s="203"/>
      <c r="J84" s="74"/>
      <c r="K84" s="74"/>
      <c r="L84" s="72"/>
    </row>
    <row r="85" s="10" customFormat="1" ht="29.28" customHeight="1">
      <c r="B85" s="209"/>
      <c r="C85" s="210" t="s">
        <v>133</v>
      </c>
      <c r="D85" s="211" t="s">
        <v>62</v>
      </c>
      <c r="E85" s="211" t="s">
        <v>58</v>
      </c>
      <c r="F85" s="211" t="s">
        <v>134</v>
      </c>
      <c r="G85" s="211" t="s">
        <v>135</v>
      </c>
      <c r="H85" s="211" t="s">
        <v>136</v>
      </c>
      <c r="I85" s="212" t="s">
        <v>137</v>
      </c>
      <c r="J85" s="211" t="s">
        <v>125</v>
      </c>
      <c r="K85" s="213" t="s">
        <v>138</v>
      </c>
      <c r="L85" s="214"/>
      <c r="M85" s="102" t="s">
        <v>139</v>
      </c>
      <c r="N85" s="103" t="s">
        <v>47</v>
      </c>
      <c r="O85" s="103" t="s">
        <v>140</v>
      </c>
      <c r="P85" s="103" t="s">
        <v>141</v>
      </c>
      <c r="Q85" s="103" t="s">
        <v>142</v>
      </c>
      <c r="R85" s="103" t="s">
        <v>143</v>
      </c>
      <c r="S85" s="103" t="s">
        <v>144</v>
      </c>
      <c r="T85" s="104" t="s">
        <v>145</v>
      </c>
    </row>
    <row r="86" s="1" customFormat="1" ht="29.28" customHeight="1">
      <c r="B86" s="46"/>
      <c r="C86" s="108" t="s">
        <v>126</v>
      </c>
      <c r="D86" s="74"/>
      <c r="E86" s="74"/>
      <c r="F86" s="74"/>
      <c r="G86" s="74"/>
      <c r="H86" s="74"/>
      <c r="I86" s="203"/>
      <c r="J86" s="215">
        <f>BK86</f>
        <v>0</v>
      </c>
      <c r="K86" s="74"/>
      <c r="L86" s="72"/>
      <c r="M86" s="105"/>
      <c r="N86" s="106"/>
      <c r="O86" s="106"/>
      <c r="P86" s="216">
        <f>P87</f>
        <v>0</v>
      </c>
      <c r="Q86" s="106"/>
      <c r="R86" s="216">
        <f>R87</f>
        <v>0.83061420000000008</v>
      </c>
      <c r="S86" s="106"/>
      <c r="T86" s="217">
        <f>T87</f>
        <v>0.87540000000000007</v>
      </c>
      <c r="AT86" s="24" t="s">
        <v>76</v>
      </c>
      <c r="AU86" s="24" t="s">
        <v>127</v>
      </c>
      <c r="BK86" s="218">
        <f>BK87</f>
        <v>0</v>
      </c>
    </row>
    <row r="87" s="11" customFormat="1" ht="37.44" customHeight="1">
      <c r="B87" s="219"/>
      <c r="C87" s="220"/>
      <c r="D87" s="221" t="s">
        <v>76</v>
      </c>
      <c r="E87" s="222" t="s">
        <v>146</v>
      </c>
      <c r="F87" s="222" t="s">
        <v>147</v>
      </c>
      <c r="G87" s="220"/>
      <c r="H87" s="220"/>
      <c r="I87" s="223"/>
      <c r="J87" s="224">
        <f>BK87</f>
        <v>0</v>
      </c>
      <c r="K87" s="220"/>
      <c r="L87" s="225"/>
      <c r="M87" s="226"/>
      <c r="N87" s="227"/>
      <c r="O87" s="227"/>
      <c r="P87" s="228">
        <f>P88+P188+P197</f>
        <v>0</v>
      </c>
      <c r="Q87" s="227"/>
      <c r="R87" s="228">
        <f>R88+R188+R197</f>
        <v>0.83061420000000008</v>
      </c>
      <c r="S87" s="227"/>
      <c r="T87" s="229">
        <f>T88+T188+T197</f>
        <v>0.87540000000000007</v>
      </c>
      <c r="AR87" s="230" t="s">
        <v>84</v>
      </c>
      <c r="AT87" s="231" t="s">
        <v>76</v>
      </c>
      <c r="AU87" s="231" t="s">
        <v>77</v>
      </c>
      <c r="AY87" s="230" t="s">
        <v>148</v>
      </c>
      <c r="BK87" s="232">
        <f>BK88+BK188+BK197</f>
        <v>0</v>
      </c>
    </row>
    <row r="88" s="11" customFormat="1" ht="19.92" customHeight="1">
      <c r="B88" s="219"/>
      <c r="C88" s="220"/>
      <c r="D88" s="221" t="s">
        <v>76</v>
      </c>
      <c r="E88" s="233" t="s">
        <v>149</v>
      </c>
      <c r="F88" s="233" t="s">
        <v>150</v>
      </c>
      <c r="G88" s="220"/>
      <c r="H88" s="220"/>
      <c r="I88" s="223"/>
      <c r="J88" s="234">
        <f>BK88</f>
        <v>0</v>
      </c>
      <c r="K88" s="220"/>
      <c r="L88" s="225"/>
      <c r="M88" s="226"/>
      <c r="N88" s="227"/>
      <c r="O88" s="227"/>
      <c r="P88" s="228">
        <f>SUM(P89:P187)</f>
        <v>0</v>
      </c>
      <c r="Q88" s="227"/>
      <c r="R88" s="228">
        <f>SUM(R89:R187)</f>
        <v>0.83061420000000008</v>
      </c>
      <c r="S88" s="227"/>
      <c r="T88" s="229">
        <f>SUM(T89:T187)</f>
        <v>0.87540000000000007</v>
      </c>
      <c r="AR88" s="230" t="s">
        <v>84</v>
      </c>
      <c r="AT88" s="231" t="s">
        <v>76</v>
      </c>
      <c r="AU88" s="231" t="s">
        <v>84</v>
      </c>
      <c r="AY88" s="230" t="s">
        <v>148</v>
      </c>
      <c r="BK88" s="232">
        <f>SUM(BK89:BK187)</f>
        <v>0</v>
      </c>
    </row>
    <row r="89" s="1" customFormat="1" ht="16.5" customHeight="1">
      <c r="B89" s="46"/>
      <c r="C89" s="235" t="s">
        <v>84</v>
      </c>
      <c r="D89" s="235" t="s">
        <v>151</v>
      </c>
      <c r="E89" s="236" t="s">
        <v>152</v>
      </c>
      <c r="F89" s="237" t="s">
        <v>153</v>
      </c>
      <c r="G89" s="238" t="s">
        <v>154</v>
      </c>
      <c r="H89" s="239">
        <v>0.95999999999999996</v>
      </c>
      <c r="I89" s="240"/>
      <c r="J89" s="241">
        <f>ROUND(I89*H89,2)</f>
        <v>0</v>
      </c>
      <c r="K89" s="237" t="s">
        <v>155</v>
      </c>
      <c r="L89" s="72"/>
      <c r="M89" s="242" t="s">
        <v>23</v>
      </c>
      <c r="N89" s="243" t="s">
        <v>48</v>
      </c>
      <c r="O89" s="47"/>
      <c r="P89" s="244">
        <f>O89*H89</f>
        <v>0</v>
      </c>
      <c r="Q89" s="244">
        <v>0</v>
      </c>
      <c r="R89" s="244">
        <f>Q89*H89</f>
        <v>0</v>
      </c>
      <c r="S89" s="244">
        <v>0.35499999999999998</v>
      </c>
      <c r="T89" s="245">
        <f>S89*H89</f>
        <v>0.34079999999999999</v>
      </c>
      <c r="AR89" s="24" t="s">
        <v>156</v>
      </c>
      <c r="AT89" s="24" t="s">
        <v>151</v>
      </c>
      <c r="AU89" s="24" t="s">
        <v>86</v>
      </c>
      <c r="AY89" s="24" t="s">
        <v>148</v>
      </c>
      <c r="BE89" s="246">
        <f>IF(N89="základní",J89,0)</f>
        <v>0</v>
      </c>
      <c r="BF89" s="246">
        <f>IF(N89="snížená",J89,0)</f>
        <v>0</v>
      </c>
      <c r="BG89" s="246">
        <f>IF(N89="zákl. přenesená",J89,0)</f>
        <v>0</v>
      </c>
      <c r="BH89" s="246">
        <f>IF(N89="sníž. přenesená",J89,0)</f>
        <v>0</v>
      </c>
      <c r="BI89" s="246">
        <f>IF(N89="nulová",J89,0)</f>
        <v>0</v>
      </c>
      <c r="BJ89" s="24" t="s">
        <v>84</v>
      </c>
      <c r="BK89" s="246">
        <f>ROUND(I89*H89,2)</f>
        <v>0</v>
      </c>
      <c r="BL89" s="24" t="s">
        <v>156</v>
      </c>
      <c r="BM89" s="24" t="s">
        <v>157</v>
      </c>
    </row>
    <row r="90" s="1" customFormat="1">
      <c r="B90" s="46"/>
      <c r="C90" s="74"/>
      <c r="D90" s="247" t="s">
        <v>158</v>
      </c>
      <c r="E90" s="74"/>
      <c r="F90" s="248" t="s">
        <v>159</v>
      </c>
      <c r="G90" s="74"/>
      <c r="H90" s="74"/>
      <c r="I90" s="203"/>
      <c r="J90" s="74"/>
      <c r="K90" s="74"/>
      <c r="L90" s="72"/>
      <c r="M90" s="249"/>
      <c r="N90" s="47"/>
      <c r="O90" s="47"/>
      <c r="P90" s="47"/>
      <c r="Q90" s="47"/>
      <c r="R90" s="47"/>
      <c r="S90" s="47"/>
      <c r="T90" s="95"/>
      <c r="AT90" s="24" t="s">
        <v>158</v>
      </c>
      <c r="AU90" s="24" t="s">
        <v>86</v>
      </c>
    </row>
    <row r="91" s="1" customFormat="1">
      <c r="B91" s="46"/>
      <c r="C91" s="74"/>
      <c r="D91" s="247" t="s">
        <v>160</v>
      </c>
      <c r="E91" s="74"/>
      <c r="F91" s="250" t="s">
        <v>161</v>
      </c>
      <c r="G91" s="74"/>
      <c r="H91" s="74"/>
      <c r="I91" s="203"/>
      <c r="J91" s="74"/>
      <c r="K91" s="74"/>
      <c r="L91" s="72"/>
      <c r="M91" s="249"/>
      <c r="N91" s="47"/>
      <c r="O91" s="47"/>
      <c r="P91" s="47"/>
      <c r="Q91" s="47"/>
      <c r="R91" s="47"/>
      <c r="S91" s="47"/>
      <c r="T91" s="95"/>
      <c r="AT91" s="24" t="s">
        <v>160</v>
      </c>
      <c r="AU91" s="24" t="s">
        <v>86</v>
      </c>
    </row>
    <row r="92" s="12" customFormat="1">
      <c r="B92" s="251"/>
      <c r="C92" s="252"/>
      <c r="D92" s="247" t="s">
        <v>162</v>
      </c>
      <c r="E92" s="253" t="s">
        <v>23</v>
      </c>
      <c r="F92" s="254" t="s">
        <v>163</v>
      </c>
      <c r="G92" s="252"/>
      <c r="H92" s="255">
        <v>0.47999999999999998</v>
      </c>
      <c r="I92" s="256"/>
      <c r="J92" s="252"/>
      <c r="K92" s="252"/>
      <c r="L92" s="257"/>
      <c r="M92" s="258"/>
      <c r="N92" s="259"/>
      <c r="O92" s="259"/>
      <c r="P92" s="259"/>
      <c r="Q92" s="259"/>
      <c r="R92" s="259"/>
      <c r="S92" s="259"/>
      <c r="T92" s="260"/>
      <c r="AT92" s="261" t="s">
        <v>162</v>
      </c>
      <c r="AU92" s="261" t="s">
        <v>86</v>
      </c>
      <c r="AV92" s="12" t="s">
        <v>86</v>
      </c>
      <c r="AW92" s="12" t="s">
        <v>40</v>
      </c>
      <c r="AX92" s="12" t="s">
        <v>77</v>
      </c>
      <c r="AY92" s="261" t="s">
        <v>148</v>
      </c>
    </row>
    <row r="93" s="12" customFormat="1">
      <c r="B93" s="251"/>
      <c r="C93" s="252"/>
      <c r="D93" s="247" t="s">
        <v>162</v>
      </c>
      <c r="E93" s="253" t="s">
        <v>23</v>
      </c>
      <c r="F93" s="254" t="s">
        <v>164</v>
      </c>
      <c r="G93" s="252"/>
      <c r="H93" s="255">
        <v>0.47999999999999998</v>
      </c>
      <c r="I93" s="256"/>
      <c r="J93" s="252"/>
      <c r="K93" s="252"/>
      <c r="L93" s="257"/>
      <c r="M93" s="258"/>
      <c r="N93" s="259"/>
      <c r="O93" s="259"/>
      <c r="P93" s="259"/>
      <c r="Q93" s="259"/>
      <c r="R93" s="259"/>
      <c r="S93" s="259"/>
      <c r="T93" s="260"/>
      <c r="AT93" s="261" t="s">
        <v>162</v>
      </c>
      <c r="AU93" s="261" t="s">
        <v>86</v>
      </c>
      <c r="AV93" s="12" t="s">
        <v>86</v>
      </c>
      <c r="AW93" s="12" t="s">
        <v>40</v>
      </c>
      <c r="AX93" s="12" t="s">
        <v>77</v>
      </c>
      <c r="AY93" s="261" t="s">
        <v>148</v>
      </c>
    </row>
    <row r="94" s="13" customFormat="1">
      <c r="B94" s="262"/>
      <c r="C94" s="263"/>
      <c r="D94" s="247" t="s">
        <v>162</v>
      </c>
      <c r="E94" s="264" t="s">
        <v>23</v>
      </c>
      <c r="F94" s="265" t="s">
        <v>165</v>
      </c>
      <c r="G94" s="263"/>
      <c r="H94" s="266">
        <v>0.95999999999999996</v>
      </c>
      <c r="I94" s="267"/>
      <c r="J94" s="263"/>
      <c r="K94" s="263"/>
      <c r="L94" s="268"/>
      <c r="M94" s="269"/>
      <c r="N94" s="270"/>
      <c r="O94" s="270"/>
      <c r="P94" s="270"/>
      <c r="Q94" s="270"/>
      <c r="R94" s="270"/>
      <c r="S94" s="270"/>
      <c r="T94" s="271"/>
      <c r="AT94" s="272" t="s">
        <v>162</v>
      </c>
      <c r="AU94" s="272" t="s">
        <v>86</v>
      </c>
      <c r="AV94" s="13" t="s">
        <v>156</v>
      </c>
      <c r="AW94" s="13" t="s">
        <v>40</v>
      </c>
      <c r="AX94" s="13" t="s">
        <v>84</v>
      </c>
      <c r="AY94" s="272" t="s">
        <v>148</v>
      </c>
    </row>
    <row r="95" s="1" customFormat="1" ht="16.5" customHeight="1">
      <c r="B95" s="46"/>
      <c r="C95" s="235" t="s">
        <v>86</v>
      </c>
      <c r="D95" s="235" t="s">
        <v>151</v>
      </c>
      <c r="E95" s="236" t="s">
        <v>166</v>
      </c>
      <c r="F95" s="237" t="s">
        <v>167</v>
      </c>
      <c r="G95" s="238" t="s">
        <v>154</v>
      </c>
      <c r="H95" s="239">
        <v>0.95999999999999996</v>
      </c>
      <c r="I95" s="240"/>
      <c r="J95" s="241">
        <f>ROUND(I95*H95,2)</f>
        <v>0</v>
      </c>
      <c r="K95" s="237" t="s">
        <v>155</v>
      </c>
      <c r="L95" s="72"/>
      <c r="M95" s="242" t="s">
        <v>23</v>
      </c>
      <c r="N95" s="243" t="s">
        <v>48</v>
      </c>
      <c r="O95" s="47"/>
      <c r="P95" s="244">
        <f>O95*H95</f>
        <v>0</v>
      </c>
      <c r="Q95" s="244">
        <v>0</v>
      </c>
      <c r="R95" s="244">
        <f>Q95*H95</f>
        <v>0</v>
      </c>
      <c r="S95" s="244">
        <v>0</v>
      </c>
      <c r="T95" s="245">
        <f>S95*H95</f>
        <v>0</v>
      </c>
      <c r="AR95" s="24" t="s">
        <v>156</v>
      </c>
      <c r="AT95" s="24" t="s">
        <v>151</v>
      </c>
      <c r="AU95" s="24" t="s">
        <v>86</v>
      </c>
      <c r="AY95" s="24" t="s">
        <v>148</v>
      </c>
      <c r="BE95" s="246">
        <f>IF(N95="základní",J95,0)</f>
        <v>0</v>
      </c>
      <c r="BF95" s="246">
        <f>IF(N95="snížená",J95,0)</f>
        <v>0</v>
      </c>
      <c r="BG95" s="246">
        <f>IF(N95="zákl. přenesená",J95,0)</f>
        <v>0</v>
      </c>
      <c r="BH95" s="246">
        <f>IF(N95="sníž. přenesená",J95,0)</f>
        <v>0</v>
      </c>
      <c r="BI95" s="246">
        <f>IF(N95="nulová",J95,0)</f>
        <v>0</v>
      </c>
      <c r="BJ95" s="24" t="s">
        <v>84</v>
      </c>
      <c r="BK95" s="246">
        <f>ROUND(I95*H95,2)</f>
        <v>0</v>
      </c>
      <c r="BL95" s="24" t="s">
        <v>156</v>
      </c>
      <c r="BM95" s="24" t="s">
        <v>168</v>
      </c>
    </row>
    <row r="96" s="1" customFormat="1">
      <c r="B96" s="46"/>
      <c r="C96" s="74"/>
      <c r="D96" s="247" t="s">
        <v>158</v>
      </c>
      <c r="E96" s="74"/>
      <c r="F96" s="248" t="s">
        <v>169</v>
      </c>
      <c r="G96" s="74"/>
      <c r="H96" s="74"/>
      <c r="I96" s="203"/>
      <c r="J96" s="74"/>
      <c r="K96" s="74"/>
      <c r="L96" s="72"/>
      <c r="M96" s="249"/>
      <c r="N96" s="47"/>
      <c r="O96" s="47"/>
      <c r="P96" s="47"/>
      <c r="Q96" s="47"/>
      <c r="R96" s="47"/>
      <c r="S96" s="47"/>
      <c r="T96" s="95"/>
      <c r="AT96" s="24" t="s">
        <v>158</v>
      </c>
      <c r="AU96" s="24" t="s">
        <v>86</v>
      </c>
    </row>
    <row r="97" s="1" customFormat="1">
      <c r="B97" s="46"/>
      <c r="C97" s="74"/>
      <c r="D97" s="247" t="s">
        <v>160</v>
      </c>
      <c r="E97" s="74"/>
      <c r="F97" s="250" t="s">
        <v>161</v>
      </c>
      <c r="G97" s="74"/>
      <c r="H97" s="74"/>
      <c r="I97" s="203"/>
      <c r="J97" s="74"/>
      <c r="K97" s="74"/>
      <c r="L97" s="72"/>
      <c r="M97" s="249"/>
      <c r="N97" s="47"/>
      <c r="O97" s="47"/>
      <c r="P97" s="47"/>
      <c r="Q97" s="47"/>
      <c r="R97" s="47"/>
      <c r="S97" s="47"/>
      <c r="T97" s="95"/>
      <c r="AT97" s="24" t="s">
        <v>160</v>
      </c>
      <c r="AU97" s="24" t="s">
        <v>86</v>
      </c>
    </row>
    <row r="98" s="1" customFormat="1" ht="16.5" customHeight="1">
      <c r="B98" s="46"/>
      <c r="C98" s="235" t="s">
        <v>170</v>
      </c>
      <c r="D98" s="235" t="s">
        <v>151</v>
      </c>
      <c r="E98" s="236" t="s">
        <v>171</v>
      </c>
      <c r="F98" s="237" t="s">
        <v>172</v>
      </c>
      <c r="G98" s="238" t="s">
        <v>154</v>
      </c>
      <c r="H98" s="239">
        <v>0.95999999999999996</v>
      </c>
      <c r="I98" s="240"/>
      <c r="J98" s="241">
        <f>ROUND(I98*H98,2)</f>
        <v>0</v>
      </c>
      <c r="K98" s="237" t="s">
        <v>155</v>
      </c>
      <c r="L98" s="72"/>
      <c r="M98" s="242" t="s">
        <v>23</v>
      </c>
      <c r="N98" s="243" t="s">
        <v>48</v>
      </c>
      <c r="O98" s="47"/>
      <c r="P98" s="244">
        <f>O98*H98</f>
        <v>0</v>
      </c>
      <c r="Q98" s="244">
        <v>0</v>
      </c>
      <c r="R98" s="244">
        <f>Q98*H98</f>
        <v>0</v>
      </c>
      <c r="S98" s="244">
        <v>0</v>
      </c>
      <c r="T98" s="245">
        <f>S98*H98</f>
        <v>0</v>
      </c>
      <c r="AR98" s="24" t="s">
        <v>156</v>
      </c>
      <c r="AT98" s="24" t="s">
        <v>151</v>
      </c>
      <c r="AU98" s="24" t="s">
        <v>86</v>
      </c>
      <c r="AY98" s="24" t="s">
        <v>148</v>
      </c>
      <c r="BE98" s="246">
        <f>IF(N98="základní",J98,0)</f>
        <v>0</v>
      </c>
      <c r="BF98" s="246">
        <f>IF(N98="snížená",J98,0)</f>
        <v>0</v>
      </c>
      <c r="BG98" s="246">
        <f>IF(N98="zákl. přenesená",J98,0)</f>
        <v>0</v>
      </c>
      <c r="BH98" s="246">
        <f>IF(N98="sníž. přenesená",J98,0)</f>
        <v>0</v>
      </c>
      <c r="BI98" s="246">
        <f>IF(N98="nulová",J98,0)</f>
        <v>0</v>
      </c>
      <c r="BJ98" s="24" t="s">
        <v>84</v>
      </c>
      <c r="BK98" s="246">
        <f>ROUND(I98*H98,2)</f>
        <v>0</v>
      </c>
      <c r="BL98" s="24" t="s">
        <v>156</v>
      </c>
      <c r="BM98" s="24" t="s">
        <v>173</v>
      </c>
    </row>
    <row r="99" s="1" customFormat="1">
      <c r="B99" s="46"/>
      <c r="C99" s="74"/>
      <c r="D99" s="247" t="s">
        <v>158</v>
      </c>
      <c r="E99" s="74"/>
      <c r="F99" s="248" t="s">
        <v>174</v>
      </c>
      <c r="G99" s="74"/>
      <c r="H99" s="74"/>
      <c r="I99" s="203"/>
      <c r="J99" s="74"/>
      <c r="K99" s="74"/>
      <c r="L99" s="72"/>
      <c r="M99" s="249"/>
      <c r="N99" s="47"/>
      <c r="O99" s="47"/>
      <c r="P99" s="47"/>
      <c r="Q99" s="47"/>
      <c r="R99" s="47"/>
      <c r="S99" s="47"/>
      <c r="T99" s="95"/>
      <c r="AT99" s="24" t="s">
        <v>158</v>
      </c>
      <c r="AU99" s="24" t="s">
        <v>86</v>
      </c>
    </row>
    <row r="100" s="1" customFormat="1">
      <c r="B100" s="46"/>
      <c r="C100" s="74"/>
      <c r="D100" s="247" t="s">
        <v>160</v>
      </c>
      <c r="E100" s="74"/>
      <c r="F100" s="250" t="s">
        <v>161</v>
      </c>
      <c r="G100" s="74"/>
      <c r="H100" s="74"/>
      <c r="I100" s="203"/>
      <c r="J100" s="74"/>
      <c r="K100" s="74"/>
      <c r="L100" s="72"/>
      <c r="M100" s="249"/>
      <c r="N100" s="47"/>
      <c r="O100" s="47"/>
      <c r="P100" s="47"/>
      <c r="Q100" s="47"/>
      <c r="R100" s="47"/>
      <c r="S100" s="47"/>
      <c r="T100" s="95"/>
      <c r="AT100" s="24" t="s">
        <v>160</v>
      </c>
      <c r="AU100" s="24" t="s">
        <v>86</v>
      </c>
    </row>
    <row r="101" s="1" customFormat="1" ht="16.5" customHeight="1">
      <c r="B101" s="46"/>
      <c r="C101" s="235" t="s">
        <v>156</v>
      </c>
      <c r="D101" s="235" t="s">
        <v>151</v>
      </c>
      <c r="E101" s="236" t="s">
        <v>175</v>
      </c>
      <c r="F101" s="237" t="s">
        <v>176</v>
      </c>
      <c r="G101" s="238" t="s">
        <v>154</v>
      </c>
      <c r="H101" s="239">
        <v>4.8600000000000003</v>
      </c>
      <c r="I101" s="240"/>
      <c r="J101" s="241">
        <f>ROUND(I101*H101,2)</f>
        <v>0</v>
      </c>
      <c r="K101" s="237" t="s">
        <v>155</v>
      </c>
      <c r="L101" s="72"/>
      <c r="M101" s="242" t="s">
        <v>23</v>
      </c>
      <c r="N101" s="243" t="s">
        <v>48</v>
      </c>
      <c r="O101" s="47"/>
      <c r="P101" s="244">
        <f>O101*H101</f>
        <v>0</v>
      </c>
      <c r="Q101" s="244">
        <v>0</v>
      </c>
      <c r="R101" s="244">
        <f>Q101*H101</f>
        <v>0</v>
      </c>
      <c r="S101" s="244">
        <v>0.11</v>
      </c>
      <c r="T101" s="245">
        <f>S101*H101</f>
        <v>0.53460000000000008</v>
      </c>
      <c r="AR101" s="24" t="s">
        <v>156</v>
      </c>
      <c r="AT101" s="24" t="s">
        <v>151</v>
      </c>
      <c r="AU101" s="24" t="s">
        <v>86</v>
      </c>
      <c r="AY101" s="24" t="s">
        <v>148</v>
      </c>
      <c r="BE101" s="246">
        <f>IF(N101="základní",J101,0)</f>
        <v>0</v>
      </c>
      <c r="BF101" s="246">
        <f>IF(N101="snížená",J101,0)</f>
        <v>0</v>
      </c>
      <c r="BG101" s="246">
        <f>IF(N101="zákl. přenesená",J101,0)</f>
        <v>0</v>
      </c>
      <c r="BH101" s="246">
        <f>IF(N101="sníž. přenesená",J101,0)</f>
        <v>0</v>
      </c>
      <c r="BI101" s="246">
        <f>IF(N101="nulová",J101,0)</f>
        <v>0</v>
      </c>
      <c r="BJ101" s="24" t="s">
        <v>84</v>
      </c>
      <c r="BK101" s="246">
        <f>ROUND(I101*H101,2)</f>
        <v>0</v>
      </c>
      <c r="BL101" s="24" t="s">
        <v>156</v>
      </c>
      <c r="BM101" s="24" t="s">
        <v>177</v>
      </c>
    </row>
    <row r="102" s="1" customFormat="1">
      <c r="B102" s="46"/>
      <c r="C102" s="74"/>
      <c r="D102" s="247" t="s">
        <v>158</v>
      </c>
      <c r="E102" s="74"/>
      <c r="F102" s="248" t="s">
        <v>178</v>
      </c>
      <c r="G102" s="74"/>
      <c r="H102" s="74"/>
      <c r="I102" s="203"/>
      <c r="J102" s="74"/>
      <c r="K102" s="74"/>
      <c r="L102" s="72"/>
      <c r="M102" s="249"/>
      <c r="N102" s="47"/>
      <c r="O102" s="47"/>
      <c r="P102" s="47"/>
      <c r="Q102" s="47"/>
      <c r="R102" s="47"/>
      <c r="S102" s="47"/>
      <c r="T102" s="95"/>
      <c r="AT102" s="24" t="s">
        <v>158</v>
      </c>
      <c r="AU102" s="24" t="s">
        <v>86</v>
      </c>
    </row>
    <row r="103" s="1" customFormat="1">
      <c r="B103" s="46"/>
      <c r="C103" s="74"/>
      <c r="D103" s="247" t="s">
        <v>160</v>
      </c>
      <c r="E103" s="74"/>
      <c r="F103" s="250" t="s">
        <v>179</v>
      </c>
      <c r="G103" s="74"/>
      <c r="H103" s="74"/>
      <c r="I103" s="203"/>
      <c r="J103" s="74"/>
      <c r="K103" s="74"/>
      <c r="L103" s="72"/>
      <c r="M103" s="249"/>
      <c r="N103" s="47"/>
      <c r="O103" s="47"/>
      <c r="P103" s="47"/>
      <c r="Q103" s="47"/>
      <c r="R103" s="47"/>
      <c r="S103" s="47"/>
      <c r="T103" s="95"/>
      <c r="AT103" s="24" t="s">
        <v>160</v>
      </c>
      <c r="AU103" s="24" t="s">
        <v>86</v>
      </c>
    </row>
    <row r="104" s="12" customFormat="1">
      <c r="B104" s="251"/>
      <c r="C104" s="252"/>
      <c r="D104" s="247" t="s">
        <v>162</v>
      </c>
      <c r="E104" s="253" t="s">
        <v>23</v>
      </c>
      <c r="F104" s="254" t="s">
        <v>180</v>
      </c>
      <c r="G104" s="252"/>
      <c r="H104" s="255">
        <v>1.71</v>
      </c>
      <c r="I104" s="256"/>
      <c r="J104" s="252"/>
      <c r="K104" s="252"/>
      <c r="L104" s="257"/>
      <c r="M104" s="258"/>
      <c r="N104" s="259"/>
      <c r="O104" s="259"/>
      <c r="P104" s="259"/>
      <c r="Q104" s="259"/>
      <c r="R104" s="259"/>
      <c r="S104" s="259"/>
      <c r="T104" s="260"/>
      <c r="AT104" s="261" t="s">
        <v>162</v>
      </c>
      <c r="AU104" s="261" t="s">
        <v>86</v>
      </c>
      <c r="AV104" s="12" t="s">
        <v>86</v>
      </c>
      <c r="AW104" s="12" t="s">
        <v>40</v>
      </c>
      <c r="AX104" s="12" t="s">
        <v>77</v>
      </c>
      <c r="AY104" s="261" t="s">
        <v>148</v>
      </c>
    </row>
    <row r="105" s="12" customFormat="1">
      <c r="B105" s="251"/>
      <c r="C105" s="252"/>
      <c r="D105" s="247" t="s">
        <v>162</v>
      </c>
      <c r="E105" s="253" t="s">
        <v>23</v>
      </c>
      <c r="F105" s="254" t="s">
        <v>181</v>
      </c>
      <c r="G105" s="252"/>
      <c r="H105" s="255">
        <v>1.71</v>
      </c>
      <c r="I105" s="256"/>
      <c r="J105" s="252"/>
      <c r="K105" s="252"/>
      <c r="L105" s="257"/>
      <c r="M105" s="258"/>
      <c r="N105" s="259"/>
      <c r="O105" s="259"/>
      <c r="P105" s="259"/>
      <c r="Q105" s="259"/>
      <c r="R105" s="259"/>
      <c r="S105" s="259"/>
      <c r="T105" s="260"/>
      <c r="AT105" s="261" t="s">
        <v>162</v>
      </c>
      <c r="AU105" s="261" t="s">
        <v>86</v>
      </c>
      <c r="AV105" s="12" t="s">
        <v>86</v>
      </c>
      <c r="AW105" s="12" t="s">
        <v>40</v>
      </c>
      <c r="AX105" s="12" t="s">
        <v>77</v>
      </c>
      <c r="AY105" s="261" t="s">
        <v>148</v>
      </c>
    </row>
    <row r="106" s="14" customFormat="1">
      <c r="B106" s="273"/>
      <c r="C106" s="274"/>
      <c r="D106" s="247" t="s">
        <v>162</v>
      </c>
      <c r="E106" s="275" t="s">
        <v>23</v>
      </c>
      <c r="F106" s="276" t="s">
        <v>182</v>
      </c>
      <c r="G106" s="274"/>
      <c r="H106" s="277">
        <v>3.4199999999999999</v>
      </c>
      <c r="I106" s="278"/>
      <c r="J106" s="274"/>
      <c r="K106" s="274"/>
      <c r="L106" s="279"/>
      <c r="M106" s="280"/>
      <c r="N106" s="281"/>
      <c r="O106" s="281"/>
      <c r="P106" s="281"/>
      <c r="Q106" s="281"/>
      <c r="R106" s="281"/>
      <c r="S106" s="281"/>
      <c r="T106" s="282"/>
      <c r="AT106" s="283" t="s">
        <v>162</v>
      </c>
      <c r="AU106" s="283" t="s">
        <v>86</v>
      </c>
      <c r="AV106" s="14" t="s">
        <v>170</v>
      </c>
      <c r="AW106" s="14" t="s">
        <v>40</v>
      </c>
      <c r="AX106" s="14" t="s">
        <v>77</v>
      </c>
      <c r="AY106" s="283" t="s">
        <v>148</v>
      </c>
    </row>
    <row r="107" s="12" customFormat="1">
      <c r="B107" s="251"/>
      <c r="C107" s="252"/>
      <c r="D107" s="247" t="s">
        <v>162</v>
      </c>
      <c r="E107" s="253" t="s">
        <v>23</v>
      </c>
      <c r="F107" s="254" t="s">
        <v>183</v>
      </c>
      <c r="G107" s="252"/>
      <c r="H107" s="255">
        <v>0.71999999999999997</v>
      </c>
      <c r="I107" s="256"/>
      <c r="J107" s="252"/>
      <c r="K107" s="252"/>
      <c r="L107" s="257"/>
      <c r="M107" s="258"/>
      <c r="N107" s="259"/>
      <c r="O107" s="259"/>
      <c r="P107" s="259"/>
      <c r="Q107" s="259"/>
      <c r="R107" s="259"/>
      <c r="S107" s="259"/>
      <c r="T107" s="260"/>
      <c r="AT107" s="261" t="s">
        <v>162</v>
      </c>
      <c r="AU107" s="261" t="s">
        <v>86</v>
      </c>
      <c r="AV107" s="12" t="s">
        <v>86</v>
      </c>
      <c r="AW107" s="12" t="s">
        <v>40</v>
      </c>
      <c r="AX107" s="12" t="s">
        <v>77</v>
      </c>
      <c r="AY107" s="261" t="s">
        <v>148</v>
      </c>
    </row>
    <row r="108" s="12" customFormat="1">
      <c r="B108" s="251"/>
      <c r="C108" s="252"/>
      <c r="D108" s="247" t="s">
        <v>162</v>
      </c>
      <c r="E108" s="253" t="s">
        <v>23</v>
      </c>
      <c r="F108" s="254" t="s">
        <v>184</v>
      </c>
      <c r="G108" s="252"/>
      <c r="H108" s="255">
        <v>0.71999999999999997</v>
      </c>
      <c r="I108" s="256"/>
      <c r="J108" s="252"/>
      <c r="K108" s="252"/>
      <c r="L108" s="257"/>
      <c r="M108" s="258"/>
      <c r="N108" s="259"/>
      <c r="O108" s="259"/>
      <c r="P108" s="259"/>
      <c r="Q108" s="259"/>
      <c r="R108" s="259"/>
      <c r="S108" s="259"/>
      <c r="T108" s="260"/>
      <c r="AT108" s="261" t="s">
        <v>162</v>
      </c>
      <c r="AU108" s="261" t="s">
        <v>86</v>
      </c>
      <c r="AV108" s="12" t="s">
        <v>86</v>
      </c>
      <c r="AW108" s="12" t="s">
        <v>40</v>
      </c>
      <c r="AX108" s="12" t="s">
        <v>77</v>
      </c>
      <c r="AY108" s="261" t="s">
        <v>148</v>
      </c>
    </row>
    <row r="109" s="13" customFormat="1">
      <c r="B109" s="262"/>
      <c r="C109" s="263"/>
      <c r="D109" s="247" t="s">
        <v>162</v>
      </c>
      <c r="E109" s="264" t="s">
        <v>23</v>
      </c>
      <c r="F109" s="265" t="s">
        <v>165</v>
      </c>
      <c r="G109" s="263"/>
      <c r="H109" s="266">
        <v>4.8600000000000003</v>
      </c>
      <c r="I109" s="267"/>
      <c r="J109" s="263"/>
      <c r="K109" s="263"/>
      <c r="L109" s="268"/>
      <c r="M109" s="269"/>
      <c r="N109" s="270"/>
      <c r="O109" s="270"/>
      <c r="P109" s="270"/>
      <c r="Q109" s="270"/>
      <c r="R109" s="270"/>
      <c r="S109" s="270"/>
      <c r="T109" s="271"/>
      <c r="AT109" s="272" t="s">
        <v>162</v>
      </c>
      <c r="AU109" s="272" t="s">
        <v>86</v>
      </c>
      <c r="AV109" s="13" t="s">
        <v>156</v>
      </c>
      <c r="AW109" s="13" t="s">
        <v>40</v>
      </c>
      <c r="AX109" s="13" t="s">
        <v>84</v>
      </c>
      <c r="AY109" s="272" t="s">
        <v>148</v>
      </c>
    </row>
    <row r="110" s="1" customFormat="1" ht="16.5" customHeight="1">
      <c r="B110" s="46"/>
      <c r="C110" s="235" t="s">
        <v>185</v>
      </c>
      <c r="D110" s="235" t="s">
        <v>151</v>
      </c>
      <c r="E110" s="236" t="s">
        <v>186</v>
      </c>
      <c r="F110" s="237" t="s">
        <v>187</v>
      </c>
      <c r="G110" s="238" t="s">
        <v>154</v>
      </c>
      <c r="H110" s="239">
        <v>4.8600000000000003</v>
      </c>
      <c r="I110" s="240"/>
      <c r="J110" s="241">
        <f>ROUND(I110*H110,2)</f>
        <v>0</v>
      </c>
      <c r="K110" s="237" t="s">
        <v>155</v>
      </c>
      <c r="L110" s="72"/>
      <c r="M110" s="242" t="s">
        <v>23</v>
      </c>
      <c r="N110" s="243" t="s">
        <v>48</v>
      </c>
      <c r="O110" s="47"/>
      <c r="P110" s="244">
        <f>O110*H110</f>
        <v>0</v>
      </c>
      <c r="Q110" s="244">
        <v>0</v>
      </c>
      <c r="R110" s="244">
        <f>Q110*H110</f>
        <v>0</v>
      </c>
      <c r="S110" s="244">
        <v>0</v>
      </c>
      <c r="T110" s="245">
        <f>S110*H110</f>
        <v>0</v>
      </c>
      <c r="AR110" s="24" t="s">
        <v>156</v>
      </c>
      <c r="AT110" s="24" t="s">
        <v>151</v>
      </c>
      <c r="AU110" s="24" t="s">
        <v>86</v>
      </c>
      <c r="AY110" s="24" t="s">
        <v>148</v>
      </c>
      <c r="BE110" s="246">
        <f>IF(N110="základní",J110,0)</f>
        <v>0</v>
      </c>
      <c r="BF110" s="246">
        <f>IF(N110="snížená",J110,0)</f>
        <v>0</v>
      </c>
      <c r="BG110" s="246">
        <f>IF(N110="zákl. přenesená",J110,0)</f>
        <v>0</v>
      </c>
      <c r="BH110" s="246">
        <f>IF(N110="sníž. přenesená",J110,0)</f>
        <v>0</v>
      </c>
      <c r="BI110" s="246">
        <f>IF(N110="nulová",J110,0)</f>
        <v>0</v>
      </c>
      <c r="BJ110" s="24" t="s">
        <v>84</v>
      </c>
      <c r="BK110" s="246">
        <f>ROUND(I110*H110,2)</f>
        <v>0</v>
      </c>
      <c r="BL110" s="24" t="s">
        <v>156</v>
      </c>
      <c r="BM110" s="24" t="s">
        <v>188</v>
      </c>
    </row>
    <row r="111" s="1" customFormat="1">
      <c r="B111" s="46"/>
      <c r="C111" s="74"/>
      <c r="D111" s="247" t="s">
        <v>158</v>
      </c>
      <c r="E111" s="74"/>
      <c r="F111" s="248" t="s">
        <v>189</v>
      </c>
      <c r="G111" s="74"/>
      <c r="H111" s="74"/>
      <c r="I111" s="203"/>
      <c r="J111" s="74"/>
      <c r="K111" s="74"/>
      <c r="L111" s="72"/>
      <c r="M111" s="249"/>
      <c r="N111" s="47"/>
      <c r="O111" s="47"/>
      <c r="P111" s="47"/>
      <c r="Q111" s="47"/>
      <c r="R111" s="47"/>
      <c r="S111" s="47"/>
      <c r="T111" s="95"/>
      <c r="AT111" s="24" t="s">
        <v>158</v>
      </c>
      <c r="AU111" s="24" t="s">
        <v>86</v>
      </c>
    </row>
    <row r="112" s="1" customFormat="1">
      <c r="B112" s="46"/>
      <c r="C112" s="74"/>
      <c r="D112" s="247" t="s">
        <v>160</v>
      </c>
      <c r="E112" s="74"/>
      <c r="F112" s="250" t="s">
        <v>179</v>
      </c>
      <c r="G112" s="74"/>
      <c r="H112" s="74"/>
      <c r="I112" s="203"/>
      <c r="J112" s="74"/>
      <c r="K112" s="74"/>
      <c r="L112" s="72"/>
      <c r="M112" s="249"/>
      <c r="N112" s="47"/>
      <c r="O112" s="47"/>
      <c r="P112" s="47"/>
      <c r="Q112" s="47"/>
      <c r="R112" s="47"/>
      <c r="S112" s="47"/>
      <c r="T112" s="95"/>
      <c r="AT112" s="24" t="s">
        <v>160</v>
      </c>
      <c r="AU112" s="24" t="s">
        <v>86</v>
      </c>
    </row>
    <row r="113" s="1" customFormat="1" ht="16.5" customHeight="1">
      <c r="B113" s="46"/>
      <c r="C113" s="235" t="s">
        <v>190</v>
      </c>
      <c r="D113" s="235" t="s">
        <v>151</v>
      </c>
      <c r="E113" s="236" t="s">
        <v>191</v>
      </c>
      <c r="F113" s="237" t="s">
        <v>192</v>
      </c>
      <c r="G113" s="238" t="s">
        <v>154</v>
      </c>
      <c r="H113" s="239">
        <v>4.8600000000000003</v>
      </c>
      <c r="I113" s="240"/>
      <c r="J113" s="241">
        <f>ROUND(I113*H113,2)</f>
        <v>0</v>
      </c>
      <c r="K113" s="237" t="s">
        <v>155</v>
      </c>
      <c r="L113" s="72"/>
      <c r="M113" s="242" t="s">
        <v>23</v>
      </c>
      <c r="N113" s="243" t="s">
        <v>48</v>
      </c>
      <c r="O113" s="47"/>
      <c r="P113" s="244">
        <f>O113*H113</f>
        <v>0</v>
      </c>
      <c r="Q113" s="244">
        <v>0</v>
      </c>
      <c r="R113" s="244">
        <f>Q113*H113</f>
        <v>0</v>
      </c>
      <c r="S113" s="244">
        <v>0</v>
      </c>
      <c r="T113" s="245">
        <f>S113*H113</f>
        <v>0</v>
      </c>
      <c r="AR113" s="24" t="s">
        <v>156</v>
      </c>
      <c r="AT113" s="24" t="s">
        <v>151</v>
      </c>
      <c r="AU113" s="24" t="s">
        <v>86</v>
      </c>
      <c r="AY113" s="24" t="s">
        <v>148</v>
      </c>
      <c r="BE113" s="246">
        <f>IF(N113="základní",J113,0)</f>
        <v>0</v>
      </c>
      <c r="BF113" s="246">
        <f>IF(N113="snížená",J113,0)</f>
        <v>0</v>
      </c>
      <c r="BG113" s="246">
        <f>IF(N113="zákl. přenesená",J113,0)</f>
        <v>0</v>
      </c>
      <c r="BH113" s="246">
        <f>IF(N113="sníž. přenesená",J113,0)</f>
        <v>0</v>
      </c>
      <c r="BI113" s="246">
        <f>IF(N113="nulová",J113,0)</f>
        <v>0</v>
      </c>
      <c r="BJ113" s="24" t="s">
        <v>84</v>
      </c>
      <c r="BK113" s="246">
        <f>ROUND(I113*H113,2)</f>
        <v>0</v>
      </c>
      <c r="BL113" s="24" t="s">
        <v>156</v>
      </c>
      <c r="BM113" s="24" t="s">
        <v>193</v>
      </c>
    </row>
    <row r="114" s="1" customFormat="1">
      <c r="B114" s="46"/>
      <c r="C114" s="74"/>
      <c r="D114" s="247" t="s">
        <v>158</v>
      </c>
      <c r="E114" s="74"/>
      <c r="F114" s="248" t="s">
        <v>194</v>
      </c>
      <c r="G114" s="74"/>
      <c r="H114" s="74"/>
      <c r="I114" s="203"/>
      <c r="J114" s="74"/>
      <c r="K114" s="74"/>
      <c r="L114" s="72"/>
      <c r="M114" s="249"/>
      <c r="N114" s="47"/>
      <c r="O114" s="47"/>
      <c r="P114" s="47"/>
      <c r="Q114" s="47"/>
      <c r="R114" s="47"/>
      <c r="S114" s="47"/>
      <c r="T114" s="95"/>
      <c r="AT114" s="24" t="s">
        <v>158</v>
      </c>
      <c r="AU114" s="24" t="s">
        <v>86</v>
      </c>
    </row>
    <row r="115" s="1" customFormat="1">
      <c r="B115" s="46"/>
      <c r="C115" s="74"/>
      <c r="D115" s="247" t="s">
        <v>160</v>
      </c>
      <c r="E115" s="74"/>
      <c r="F115" s="250" t="s">
        <v>179</v>
      </c>
      <c r="G115" s="74"/>
      <c r="H115" s="74"/>
      <c r="I115" s="203"/>
      <c r="J115" s="74"/>
      <c r="K115" s="74"/>
      <c r="L115" s="72"/>
      <c r="M115" s="249"/>
      <c r="N115" s="47"/>
      <c r="O115" s="47"/>
      <c r="P115" s="47"/>
      <c r="Q115" s="47"/>
      <c r="R115" s="47"/>
      <c r="S115" s="47"/>
      <c r="T115" s="95"/>
      <c r="AT115" s="24" t="s">
        <v>160</v>
      </c>
      <c r="AU115" s="24" t="s">
        <v>86</v>
      </c>
    </row>
    <row r="116" s="1" customFormat="1" ht="16.5" customHeight="1">
      <c r="B116" s="46"/>
      <c r="C116" s="235" t="s">
        <v>195</v>
      </c>
      <c r="D116" s="235" t="s">
        <v>151</v>
      </c>
      <c r="E116" s="236" t="s">
        <v>196</v>
      </c>
      <c r="F116" s="237" t="s">
        <v>197</v>
      </c>
      <c r="G116" s="238" t="s">
        <v>154</v>
      </c>
      <c r="H116" s="239">
        <v>5.8200000000000003</v>
      </c>
      <c r="I116" s="240"/>
      <c r="J116" s="241">
        <f>ROUND(I116*H116,2)</f>
        <v>0</v>
      </c>
      <c r="K116" s="237" t="s">
        <v>155</v>
      </c>
      <c r="L116" s="72"/>
      <c r="M116" s="242" t="s">
        <v>23</v>
      </c>
      <c r="N116" s="243" t="s">
        <v>48</v>
      </c>
      <c r="O116" s="47"/>
      <c r="P116" s="244">
        <f>O116*H116</f>
        <v>0</v>
      </c>
      <c r="Q116" s="244">
        <v>0.099750000000000005</v>
      </c>
      <c r="R116" s="244">
        <f>Q116*H116</f>
        <v>0.58054500000000009</v>
      </c>
      <c r="S116" s="244">
        <v>0</v>
      </c>
      <c r="T116" s="245">
        <f>S116*H116</f>
        <v>0</v>
      </c>
      <c r="AR116" s="24" t="s">
        <v>156</v>
      </c>
      <c r="AT116" s="24" t="s">
        <v>151</v>
      </c>
      <c r="AU116" s="24" t="s">
        <v>86</v>
      </c>
      <c r="AY116" s="24" t="s">
        <v>148</v>
      </c>
      <c r="BE116" s="246">
        <f>IF(N116="základní",J116,0)</f>
        <v>0</v>
      </c>
      <c r="BF116" s="246">
        <f>IF(N116="snížená",J116,0)</f>
        <v>0</v>
      </c>
      <c r="BG116" s="246">
        <f>IF(N116="zákl. přenesená",J116,0)</f>
        <v>0</v>
      </c>
      <c r="BH116" s="246">
        <f>IF(N116="sníž. přenesená",J116,0)</f>
        <v>0</v>
      </c>
      <c r="BI116" s="246">
        <f>IF(N116="nulová",J116,0)</f>
        <v>0</v>
      </c>
      <c r="BJ116" s="24" t="s">
        <v>84</v>
      </c>
      <c r="BK116" s="246">
        <f>ROUND(I116*H116,2)</f>
        <v>0</v>
      </c>
      <c r="BL116" s="24" t="s">
        <v>156</v>
      </c>
      <c r="BM116" s="24" t="s">
        <v>198</v>
      </c>
    </row>
    <row r="117" s="1" customFormat="1">
      <c r="B117" s="46"/>
      <c r="C117" s="74"/>
      <c r="D117" s="247" t="s">
        <v>158</v>
      </c>
      <c r="E117" s="74"/>
      <c r="F117" s="248" t="s">
        <v>199</v>
      </c>
      <c r="G117" s="74"/>
      <c r="H117" s="74"/>
      <c r="I117" s="203"/>
      <c r="J117" s="74"/>
      <c r="K117" s="74"/>
      <c r="L117" s="72"/>
      <c r="M117" s="249"/>
      <c r="N117" s="47"/>
      <c r="O117" s="47"/>
      <c r="P117" s="47"/>
      <c r="Q117" s="47"/>
      <c r="R117" s="47"/>
      <c r="S117" s="47"/>
      <c r="T117" s="95"/>
      <c r="AT117" s="24" t="s">
        <v>158</v>
      </c>
      <c r="AU117" s="24" t="s">
        <v>86</v>
      </c>
    </row>
    <row r="118" s="1" customFormat="1">
      <c r="B118" s="46"/>
      <c r="C118" s="74"/>
      <c r="D118" s="247" t="s">
        <v>160</v>
      </c>
      <c r="E118" s="74"/>
      <c r="F118" s="250" t="s">
        <v>200</v>
      </c>
      <c r="G118" s="74"/>
      <c r="H118" s="74"/>
      <c r="I118" s="203"/>
      <c r="J118" s="74"/>
      <c r="K118" s="74"/>
      <c r="L118" s="72"/>
      <c r="M118" s="249"/>
      <c r="N118" s="47"/>
      <c r="O118" s="47"/>
      <c r="P118" s="47"/>
      <c r="Q118" s="47"/>
      <c r="R118" s="47"/>
      <c r="S118" s="47"/>
      <c r="T118" s="95"/>
      <c r="AT118" s="24" t="s">
        <v>160</v>
      </c>
      <c r="AU118" s="24" t="s">
        <v>86</v>
      </c>
    </row>
    <row r="119" s="12" customFormat="1">
      <c r="B119" s="251"/>
      <c r="C119" s="252"/>
      <c r="D119" s="247" t="s">
        <v>162</v>
      </c>
      <c r="E119" s="253" t="s">
        <v>23</v>
      </c>
      <c r="F119" s="254" t="s">
        <v>201</v>
      </c>
      <c r="G119" s="252"/>
      <c r="H119" s="255">
        <v>0.47999999999999998</v>
      </c>
      <c r="I119" s="256"/>
      <c r="J119" s="252"/>
      <c r="K119" s="252"/>
      <c r="L119" s="257"/>
      <c r="M119" s="258"/>
      <c r="N119" s="259"/>
      <c r="O119" s="259"/>
      <c r="P119" s="259"/>
      <c r="Q119" s="259"/>
      <c r="R119" s="259"/>
      <c r="S119" s="259"/>
      <c r="T119" s="260"/>
      <c r="AT119" s="261" t="s">
        <v>162</v>
      </c>
      <c r="AU119" s="261" t="s">
        <v>86</v>
      </c>
      <c r="AV119" s="12" t="s">
        <v>86</v>
      </c>
      <c r="AW119" s="12" t="s">
        <v>40</v>
      </c>
      <c r="AX119" s="12" t="s">
        <v>77</v>
      </c>
      <c r="AY119" s="261" t="s">
        <v>148</v>
      </c>
    </row>
    <row r="120" s="12" customFormat="1">
      <c r="B120" s="251"/>
      <c r="C120" s="252"/>
      <c r="D120" s="247" t="s">
        <v>162</v>
      </c>
      <c r="E120" s="253" t="s">
        <v>23</v>
      </c>
      <c r="F120" s="254" t="s">
        <v>202</v>
      </c>
      <c r="G120" s="252"/>
      <c r="H120" s="255">
        <v>0.47999999999999998</v>
      </c>
      <c r="I120" s="256"/>
      <c r="J120" s="252"/>
      <c r="K120" s="252"/>
      <c r="L120" s="257"/>
      <c r="M120" s="258"/>
      <c r="N120" s="259"/>
      <c r="O120" s="259"/>
      <c r="P120" s="259"/>
      <c r="Q120" s="259"/>
      <c r="R120" s="259"/>
      <c r="S120" s="259"/>
      <c r="T120" s="260"/>
      <c r="AT120" s="261" t="s">
        <v>162</v>
      </c>
      <c r="AU120" s="261" t="s">
        <v>86</v>
      </c>
      <c r="AV120" s="12" t="s">
        <v>86</v>
      </c>
      <c r="AW120" s="12" t="s">
        <v>40</v>
      </c>
      <c r="AX120" s="12" t="s">
        <v>77</v>
      </c>
      <c r="AY120" s="261" t="s">
        <v>148</v>
      </c>
    </row>
    <row r="121" s="14" customFormat="1">
      <c r="B121" s="273"/>
      <c r="C121" s="274"/>
      <c r="D121" s="247" t="s">
        <v>162</v>
      </c>
      <c r="E121" s="275" t="s">
        <v>23</v>
      </c>
      <c r="F121" s="276" t="s">
        <v>182</v>
      </c>
      <c r="G121" s="274"/>
      <c r="H121" s="277">
        <v>0.95999999999999996</v>
      </c>
      <c r="I121" s="278"/>
      <c r="J121" s="274"/>
      <c r="K121" s="274"/>
      <c r="L121" s="279"/>
      <c r="M121" s="280"/>
      <c r="N121" s="281"/>
      <c r="O121" s="281"/>
      <c r="P121" s="281"/>
      <c r="Q121" s="281"/>
      <c r="R121" s="281"/>
      <c r="S121" s="281"/>
      <c r="T121" s="282"/>
      <c r="AT121" s="283" t="s">
        <v>162</v>
      </c>
      <c r="AU121" s="283" t="s">
        <v>86</v>
      </c>
      <c r="AV121" s="14" t="s">
        <v>170</v>
      </c>
      <c r="AW121" s="14" t="s">
        <v>40</v>
      </c>
      <c r="AX121" s="14" t="s">
        <v>77</v>
      </c>
      <c r="AY121" s="283" t="s">
        <v>148</v>
      </c>
    </row>
    <row r="122" s="12" customFormat="1">
      <c r="B122" s="251"/>
      <c r="C122" s="252"/>
      <c r="D122" s="247" t="s">
        <v>162</v>
      </c>
      <c r="E122" s="253" t="s">
        <v>23</v>
      </c>
      <c r="F122" s="254" t="s">
        <v>203</v>
      </c>
      <c r="G122" s="252"/>
      <c r="H122" s="255">
        <v>0.71999999999999997</v>
      </c>
      <c r="I122" s="256"/>
      <c r="J122" s="252"/>
      <c r="K122" s="252"/>
      <c r="L122" s="257"/>
      <c r="M122" s="258"/>
      <c r="N122" s="259"/>
      <c r="O122" s="259"/>
      <c r="P122" s="259"/>
      <c r="Q122" s="259"/>
      <c r="R122" s="259"/>
      <c r="S122" s="259"/>
      <c r="T122" s="260"/>
      <c r="AT122" s="261" t="s">
        <v>162</v>
      </c>
      <c r="AU122" s="261" t="s">
        <v>86</v>
      </c>
      <c r="AV122" s="12" t="s">
        <v>86</v>
      </c>
      <c r="AW122" s="12" t="s">
        <v>40</v>
      </c>
      <c r="AX122" s="12" t="s">
        <v>77</v>
      </c>
      <c r="AY122" s="261" t="s">
        <v>148</v>
      </c>
    </row>
    <row r="123" s="12" customFormat="1">
      <c r="B123" s="251"/>
      <c r="C123" s="252"/>
      <c r="D123" s="247" t="s">
        <v>162</v>
      </c>
      <c r="E123" s="253" t="s">
        <v>23</v>
      </c>
      <c r="F123" s="254" t="s">
        <v>204</v>
      </c>
      <c r="G123" s="252"/>
      <c r="H123" s="255">
        <v>0.71999999999999997</v>
      </c>
      <c r="I123" s="256"/>
      <c r="J123" s="252"/>
      <c r="K123" s="252"/>
      <c r="L123" s="257"/>
      <c r="M123" s="258"/>
      <c r="N123" s="259"/>
      <c r="O123" s="259"/>
      <c r="P123" s="259"/>
      <c r="Q123" s="259"/>
      <c r="R123" s="259"/>
      <c r="S123" s="259"/>
      <c r="T123" s="260"/>
      <c r="AT123" s="261" t="s">
        <v>162</v>
      </c>
      <c r="AU123" s="261" t="s">
        <v>86</v>
      </c>
      <c r="AV123" s="12" t="s">
        <v>86</v>
      </c>
      <c r="AW123" s="12" t="s">
        <v>40</v>
      </c>
      <c r="AX123" s="12" t="s">
        <v>77</v>
      </c>
      <c r="AY123" s="261" t="s">
        <v>148</v>
      </c>
    </row>
    <row r="124" s="14" customFormat="1">
      <c r="B124" s="273"/>
      <c r="C124" s="274"/>
      <c r="D124" s="247" t="s">
        <v>162</v>
      </c>
      <c r="E124" s="275" t="s">
        <v>23</v>
      </c>
      <c r="F124" s="276" t="s">
        <v>182</v>
      </c>
      <c r="G124" s="274"/>
      <c r="H124" s="277">
        <v>1.44</v>
      </c>
      <c r="I124" s="278"/>
      <c r="J124" s="274"/>
      <c r="K124" s="274"/>
      <c r="L124" s="279"/>
      <c r="M124" s="280"/>
      <c r="N124" s="281"/>
      <c r="O124" s="281"/>
      <c r="P124" s="281"/>
      <c r="Q124" s="281"/>
      <c r="R124" s="281"/>
      <c r="S124" s="281"/>
      <c r="T124" s="282"/>
      <c r="AT124" s="283" t="s">
        <v>162</v>
      </c>
      <c r="AU124" s="283" t="s">
        <v>86</v>
      </c>
      <c r="AV124" s="14" t="s">
        <v>170</v>
      </c>
      <c r="AW124" s="14" t="s">
        <v>40</v>
      </c>
      <c r="AX124" s="14" t="s">
        <v>77</v>
      </c>
      <c r="AY124" s="283" t="s">
        <v>148</v>
      </c>
    </row>
    <row r="125" s="12" customFormat="1">
      <c r="B125" s="251"/>
      <c r="C125" s="252"/>
      <c r="D125" s="247" t="s">
        <v>162</v>
      </c>
      <c r="E125" s="253" t="s">
        <v>23</v>
      </c>
      <c r="F125" s="254" t="s">
        <v>205</v>
      </c>
      <c r="G125" s="252"/>
      <c r="H125" s="255">
        <v>1.71</v>
      </c>
      <c r="I125" s="256"/>
      <c r="J125" s="252"/>
      <c r="K125" s="252"/>
      <c r="L125" s="257"/>
      <c r="M125" s="258"/>
      <c r="N125" s="259"/>
      <c r="O125" s="259"/>
      <c r="P125" s="259"/>
      <c r="Q125" s="259"/>
      <c r="R125" s="259"/>
      <c r="S125" s="259"/>
      <c r="T125" s="260"/>
      <c r="AT125" s="261" t="s">
        <v>162</v>
      </c>
      <c r="AU125" s="261" t="s">
        <v>86</v>
      </c>
      <c r="AV125" s="12" t="s">
        <v>86</v>
      </c>
      <c r="AW125" s="12" t="s">
        <v>40</v>
      </c>
      <c r="AX125" s="12" t="s">
        <v>77</v>
      </c>
      <c r="AY125" s="261" t="s">
        <v>148</v>
      </c>
    </row>
    <row r="126" s="12" customFormat="1">
      <c r="B126" s="251"/>
      <c r="C126" s="252"/>
      <c r="D126" s="247" t="s">
        <v>162</v>
      </c>
      <c r="E126" s="253" t="s">
        <v>23</v>
      </c>
      <c r="F126" s="254" t="s">
        <v>206</v>
      </c>
      <c r="G126" s="252"/>
      <c r="H126" s="255">
        <v>1.71</v>
      </c>
      <c r="I126" s="256"/>
      <c r="J126" s="252"/>
      <c r="K126" s="252"/>
      <c r="L126" s="257"/>
      <c r="M126" s="258"/>
      <c r="N126" s="259"/>
      <c r="O126" s="259"/>
      <c r="P126" s="259"/>
      <c r="Q126" s="259"/>
      <c r="R126" s="259"/>
      <c r="S126" s="259"/>
      <c r="T126" s="260"/>
      <c r="AT126" s="261" t="s">
        <v>162</v>
      </c>
      <c r="AU126" s="261" t="s">
        <v>86</v>
      </c>
      <c r="AV126" s="12" t="s">
        <v>86</v>
      </c>
      <c r="AW126" s="12" t="s">
        <v>40</v>
      </c>
      <c r="AX126" s="12" t="s">
        <v>77</v>
      </c>
      <c r="AY126" s="261" t="s">
        <v>148</v>
      </c>
    </row>
    <row r="127" s="13" customFormat="1">
      <c r="B127" s="262"/>
      <c r="C127" s="263"/>
      <c r="D127" s="247" t="s">
        <v>162</v>
      </c>
      <c r="E127" s="264" t="s">
        <v>23</v>
      </c>
      <c r="F127" s="265" t="s">
        <v>165</v>
      </c>
      <c r="G127" s="263"/>
      <c r="H127" s="266">
        <v>5.8200000000000003</v>
      </c>
      <c r="I127" s="267"/>
      <c r="J127" s="263"/>
      <c r="K127" s="263"/>
      <c r="L127" s="268"/>
      <c r="M127" s="269"/>
      <c r="N127" s="270"/>
      <c r="O127" s="270"/>
      <c r="P127" s="270"/>
      <c r="Q127" s="270"/>
      <c r="R127" s="270"/>
      <c r="S127" s="270"/>
      <c r="T127" s="271"/>
      <c r="AT127" s="272" t="s">
        <v>162</v>
      </c>
      <c r="AU127" s="272" t="s">
        <v>86</v>
      </c>
      <c r="AV127" s="13" t="s">
        <v>156</v>
      </c>
      <c r="AW127" s="13" t="s">
        <v>40</v>
      </c>
      <c r="AX127" s="13" t="s">
        <v>84</v>
      </c>
      <c r="AY127" s="272" t="s">
        <v>148</v>
      </c>
    </row>
    <row r="128" s="1" customFormat="1" ht="16.5" customHeight="1">
      <c r="B128" s="46"/>
      <c r="C128" s="235" t="s">
        <v>207</v>
      </c>
      <c r="D128" s="235" t="s">
        <v>151</v>
      </c>
      <c r="E128" s="236" t="s">
        <v>208</v>
      </c>
      <c r="F128" s="237" t="s">
        <v>209</v>
      </c>
      <c r="G128" s="238" t="s">
        <v>154</v>
      </c>
      <c r="H128" s="239">
        <v>0.95999999999999996</v>
      </c>
      <c r="I128" s="240"/>
      <c r="J128" s="241">
        <f>ROUND(I128*H128,2)</f>
        <v>0</v>
      </c>
      <c r="K128" s="237" t="s">
        <v>155</v>
      </c>
      <c r="L128" s="72"/>
      <c r="M128" s="242" t="s">
        <v>23</v>
      </c>
      <c r="N128" s="243" t="s">
        <v>48</v>
      </c>
      <c r="O128" s="47"/>
      <c r="P128" s="244">
        <f>O128*H128</f>
        <v>0</v>
      </c>
      <c r="Q128" s="244">
        <v>0.19950000000000001</v>
      </c>
      <c r="R128" s="244">
        <f>Q128*H128</f>
        <v>0.19152</v>
      </c>
      <c r="S128" s="244">
        <v>0</v>
      </c>
      <c r="T128" s="245">
        <f>S128*H128</f>
        <v>0</v>
      </c>
      <c r="AR128" s="24" t="s">
        <v>156</v>
      </c>
      <c r="AT128" s="24" t="s">
        <v>151</v>
      </c>
      <c r="AU128" s="24" t="s">
        <v>86</v>
      </c>
      <c r="AY128" s="24" t="s">
        <v>148</v>
      </c>
      <c r="BE128" s="246">
        <f>IF(N128="základní",J128,0)</f>
        <v>0</v>
      </c>
      <c r="BF128" s="246">
        <f>IF(N128="snížená",J128,0)</f>
        <v>0</v>
      </c>
      <c r="BG128" s="246">
        <f>IF(N128="zákl. přenesená",J128,0)</f>
        <v>0</v>
      </c>
      <c r="BH128" s="246">
        <f>IF(N128="sníž. přenesená",J128,0)</f>
        <v>0</v>
      </c>
      <c r="BI128" s="246">
        <f>IF(N128="nulová",J128,0)</f>
        <v>0</v>
      </c>
      <c r="BJ128" s="24" t="s">
        <v>84</v>
      </c>
      <c r="BK128" s="246">
        <f>ROUND(I128*H128,2)</f>
        <v>0</v>
      </c>
      <c r="BL128" s="24" t="s">
        <v>156</v>
      </c>
      <c r="BM128" s="24" t="s">
        <v>210</v>
      </c>
    </row>
    <row r="129" s="1" customFormat="1">
      <c r="B129" s="46"/>
      <c r="C129" s="74"/>
      <c r="D129" s="247" t="s">
        <v>158</v>
      </c>
      <c r="E129" s="74"/>
      <c r="F129" s="248" t="s">
        <v>211</v>
      </c>
      <c r="G129" s="74"/>
      <c r="H129" s="74"/>
      <c r="I129" s="203"/>
      <c r="J129" s="74"/>
      <c r="K129" s="74"/>
      <c r="L129" s="72"/>
      <c r="M129" s="249"/>
      <c r="N129" s="47"/>
      <c r="O129" s="47"/>
      <c r="P129" s="47"/>
      <c r="Q129" s="47"/>
      <c r="R129" s="47"/>
      <c r="S129" s="47"/>
      <c r="T129" s="95"/>
      <c r="AT129" s="24" t="s">
        <v>158</v>
      </c>
      <c r="AU129" s="24" t="s">
        <v>86</v>
      </c>
    </row>
    <row r="130" s="1" customFormat="1">
      <c r="B130" s="46"/>
      <c r="C130" s="74"/>
      <c r="D130" s="247" t="s">
        <v>160</v>
      </c>
      <c r="E130" s="74"/>
      <c r="F130" s="250" t="s">
        <v>200</v>
      </c>
      <c r="G130" s="74"/>
      <c r="H130" s="74"/>
      <c r="I130" s="203"/>
      <c r="J130" s="74"/>
      <c r="K130" s="74"/>
      <c r="L130" s="72"/>
      <c r="M130" s="249"/>
      <c r="N130" s="47"/>
      <c r="O130" s="47"/>
      <c r="P130" s="47"/>
      <c r="Q130" s="47"/>
      <c r="R130" s="47"/>
      <c r="S130" s="47"/>
      <c r="T130" s="95"/>
      <c r="AT130" s="24" t="s">
        <v>160</v>
      </c>
      <c r="AU130" s="24" t="s">
        <v>86</v>
      </c>
    </row>
    <row r="131" s="12" customFormat="1">
      <c r="B131" s="251"/>
      <c r="C131" s="252"/>
      <c r="D131" s="247" t="s">
        <v>162</v>
      </c>
      <c r="E131" s="253" t="s">
        <v>23</v>
      </c>
      <c r="F131" s="254" t="s">
        <v>201</v>
      </c>
      <c r="G131" s="252"/>
      <c r="H131" s="255">
        <v>0.47999999999999998</v>
      </c>
      <c r="I131" s="256"/>
      <c r="J131" s="252"/>
      <c r="K131" s="252"/>
      <c r="L131" s="257"/>
      <c r="M131" s="258"/>
      <c r="N131" s="259"/>
      <c r="O131" s="259"/>
      <c r="P131" s="259"/>
      <c r="Q131" s="259"/>
      <c r="R131" s="259"/>
      <c r="S131" s="259"/>
      <c r="T131" s="260"/>
      <c r="AT131" s="261" t="s">
        <v>162</v>
      </c>
      <c r="AU131" s="261" t="s">
        <v>86</v>
      </c>
      <c r="AV131" s="12" t="s">
        <v>86</v>
      </c>
      <c r="AW131" s="12" t="s">
        <v>40</v>
      </c>
      <c r="AX131" s="12" t="s">
        <v>77</v>
      </c>
      <c r="AY131" s="261" t="s">
        <v>148</v>
      </c>
    </row>
    <row r="132" s="12" customFormat="1">
      <c r="B132" s="251"/>
      <c r="C132" s="252"/>
      <c r="D132" s="247" t="s">
        <v>162</v>
      </c>
      <c r="E132" s="253" t="s">
        <v>23</v>
      </c>
      <c r="F132" s="254" t="s">
        <v>202</v>
      </c>
      <c r="G132" s="252"/>
      <c r="H132" s="255">
        <v>0.47999999999999998</v>
      </c>
      <c r="I132" s="256"/>
      <c r="J132" s="252"/>
      <c r="K132" s="252"/>
      <c r="L132" s="257"/>
      <c r="M132" s="258"/>
      <c r="N132" s="259"/>
      <c r="O132" s="259"/>
      <c r="P132" s="259"/>
      <c r="Q132" s="259"/>
      <c r="R132" s="259"/>
      <c r="S132" s="259"/>
      <c r="T132" s="260"/>
      <c r="AT132" s="261" t="s">
        <v>162</v>
      </c>
      <c r="AU132" s="261" t="s">
        <v>86</v>
      </c>
      <c r="AV132" s="12" t="s">
        <v>86</v>
      </c>
      <c r="AW132" s="12" t="s">
        <v>40</v>
      </c>
      <c r="AX132" s="12" t="s">
        <v>77</v>
      </c>
      <c r="AY132" s="261" t="s">
        <v>148</v>
      </c>
    </row>
    <row r="133" s="13" customFormat="1">
      <c r="B133" s="262"/>
      <c r="C133" s="263"/>
      <c r="D133" s="247" t="s">
        <v>162</v>
      </c>
      <c r="E133" s="264" t="s">
        <v>23</v>
      </c>
      <c r="F133" s="265" t="s">
        <v>165</v>
      </c>
      <c r="G133" s="263"/>
      <c r="H133" s="266">
        <v>0.95999999999999996</v>
      </c>
      <c r="I133" s="267"/>
      <c r="J133" s="263"/>
      <c r="K133" s="263"/>
      <c r="L133" s="268"/>
      <c r="M133" s="269"/>
      <c r="N133" s="270"/>
      <c r="O133" s="270"/>
      <c r="P133" s="270"/>
      <c r="Q133" s="270"/>
      <c r="R133" s="270"/>
      <c r="S133" s="270"/>
      <c r="T133" s="271"/>
      <c r="AT133" s="272" t="s">
        <v>162</v>
      </c>
      <c r="AU133" s="272" t="s">
        <v>86</v>
      </c>
      <c r="AV133" s="13" t="s">
        <v>156</v>
      </c>
      <c r="AW133" s="13" t="s">
        <v>40</v>
      </c>
      <c r="AX133" s="13" t="s">
        <v>84</v>
      </c>
      <c r="AY133" s="272" t="s">
        <v>148</v>
      </c>
    </row>
    <row r="134" s="1" customFormat="1" ht="16.5" customHeight="1">
      <c r="B134" s="46"/>
      <c r="C134" s="235" t="s">
        <v>149</v>
      </c>
      <c r="D134" s="235" t="s">
        <v>151</v>
      </c>
      <c r="E134" s="236" t="s">
        <v>212</v>
      </c>
      <c r="F134" s="237" t="s">
        <v>213</v>
      </c>
      <c r="G134" s="238" t="s">
        <v>154</v>
      </c>
      <c r="H134" s="239">
        <v>6.7800000000000002</v>
      </c>
      <c r="I134" s="240"/>
      <c r="J134" s="241">
        <f>ROUND(I134*H134,2)</f>
        <v>0</v>
      </c>
      <c r="K134" s="237" t="s">
        <v>155</v>
      </c>
      <c r="L134" s="72"/>
      <c r="M134" s="242" t="s">
        <v>23</v>
      </c>
      <c r="N134" s="243" t="s">
        <v>48</v>
      </c>
      <c r="O134" s="47"/>
      <c r="P134" s="244">
        <f>O134*H134</f>
        <v>0</v>
      </c>
      <c r="Q134" s="244">
        <v>0</v>
      </c>
      <c r="R134" s="244">
        <f>Q134*H134</f>
        <v>0</v>
      </c>
      <c r="S134" s="244">
        <v>0</v>
      </c>
      <c r="T134" s="245">
        <f>S134*H134</f>
        <v>0</v>
      </c>
      <c r="AR134" s="24" t="s">
        <v>156</v>
      </c>
      <c r="AT134" s="24" t="s">
        <v>151</v>
      </c>
      <c r="AU134" s="24" t="s">
        <v>86</v>
      </c>
      <c r="AY134" s="24" t="s">
        <v>148</v>
      </c>
      <c r="BE134" s="246">
        <f>IF(N134="základní",J134,0)</f>
        <v>0</v>
      </c>
      <c r="BF134" s="246">
        <f>IF(N134="snížená",J134,0)</f>
        <v>0</v>
      </c>
      <c r="BG134" s="246">
        <f>IF(N134="zákl. přenesená",J134,0)</f>
        <v>0</v>
      </c>
      <c r="BH134" s="246">
        <f>IF(N134="sníž. přenesená",J134,0)</f>
        <v>0</v>
      </c>
      <c r="BI134" s="246">
        <f>IF(N134="nulová",J134,0)</f>
        <v>0</v>
      </c>
      <c r="BJ134" s="24" t="s">
        <v>84</v>
      </c>
      <c r="BK134" s="246">
        <f>ROUND(I134*H134,2)</f>
        <v>0</v>
      </c>
      <c r="BL134" s="24" t="s">
        <v>156</v>
      </c>
      <c r="BM134" s="24" t="s">
        <v>214</v>
      </c>
    </row>
    <row r="135" s="1" customFormat="1">
      <c r="B135" s="46"/>
      <c r="C135" s="74"/>
      <c r="D135" s="247" t="s">
        <v>158</v>
      </c>
      <c r="E135" s="74"/>
      <c r="F135" s="248" t="s">
        <v>215</v>
      </c>
      <c r="G135" s="74"/>
      <c r="H135" s="74"/>
      <c r="I135" s="203"/>
      <c r="J135" s="74"/>
      <c r="K135" s="74"/>
      <c r="L135" s="72"/>
      <c r="M135" s="249"/>
      <c r="N135" s="47"/>
      <c r="O135" s="47"/>
      <c r="P135" s="47"/>
      <c r="Q135" s="47"/>
      <c r="R135" s="47"/>
      <c r="S135" s="47"/>
      <c r="T135" s="95"/>
      <c r="AT135" s="24" t="s">
        <v>158</v>
      </c>
      <c r="AU135" s="24" t="s">
        <v>86</v>
      </c>
    </row>
    <row r="136" s="1" customFormat="1">
      <c r="B136" s="46"/>
      <c r="C136" s="74"/>
      <c r="D136" s="247" t="s">
        <v>160</v>
      </c>
      <c r="E136" s="74"/>
      <c r="F136" s="250" t="s">
        <v>200</v>
      </c>
      <c r="G136" s="74"/>
      <c r="H136" s="74"/>
      <c r="I136" s="203"/>
      <c r="J136" s="74"/>
      <c r="K136" s="74"/>
      <c r="L136" s="72"/>
      <c r="M136" s="249"/>
      <c r="N136" s="47"/>
      <c r="O136" s="47"/>
      <c r="P136" s="47"/>
      <c r="Q136" s="47"/>
      <c r="R136" s="47"/>
      <c r="S136" s="47"/>
      <c r="T136" s="95"/>
      <c r="AT136" s="24" t="s">
        <v>160</v>
      </c>
      <c r="AU136" s="24" t="s">
        <v>86</v>
      </c>
    </row>
    <row r="137" s="12" customFormat="1">
      <c r="B137" s="251"/>
      <c r="C137" s="252"/>
      <c r="D137" s="247" t="s">
        <v>162</v>
      </c>
      <c r="E137" s="253" t="s">
        <v>23</v>
      </c>
      <c r="F137" s="254" t="s">
        <v>201</v>
      </c>
      <c r="G137" s="252"/>
      <c r="H137" s="255">
        <v>0.47999999999999998</v>
      </c>
      <c r="I137" s="256"/>
      <c r="J137" s="252"/>
      <c r="K137" s="252"/>
      <c r="L137" s="257"/>
      <c r="M137" s="258"/>
      <c r="N137" s="259"/>
      <c r="O137" s="259"/>
      <c r="P137" s="259"/>
      <c r="Q137" s="259"/>
      <c r="R137" s="259"/>
      <c r="S137" s="259"/>
      <c r="T137" s="260"/>
      <c r="AT137" s="261" t="s">
        <v>162</v>
      </c>
      <c r="AU137" s="261" t="s">
        <v>86</v>
      </c>
      <c r="AV137" s="12" t="s">
        <v>86</v>
      </c>
      <c r="AW137" s="12" t="s">
        <v>40</v>
      </c>
      <c r="AX137" s="12" t="s">
        <v>77</v>
      </c>
      <c r="AY137" s="261" t="s">
        <v>148</v>
      </c>
    </row>
    <row r="138" s="12" customFormat="1">
      <c r="B138" s="251"/>
      <c r="C138" s="252"/>
      <c r="D138" s="247" t="s">
        <v>162</v>
      </c>
      <c r="E138" s="253" t="s">
        <v>23</v>
      </c>
      <c r="F138" s="254" t="s">
        <v>202</v>
      </c>
      <c r="G138" s="252"/>
      <c r="H138" s="255">
        <v>0.47999999999999998</v>
      </c>
      <c r="I138" s="256"/>
      <c r="J138" s="252"/>
      <c r="K138" s="252"/>
      <c r="L138" s="257"/>
      <c r="M138" s="258"/>
      <c r="N138" s="259"/>
      <c r="O138" s="259"/>
      <c r="P138" s="259"/>
      <c r="Q138" s="259"/>
      <c r="R138" s="259"/>
      <c r="S138" s="259"/>
      <c r="T138" s="260"/>
      <c r="AT138" s="261" t="s">
        <v>162</v>
      </c>
      <c r="AU138" s="261" t="s">
        <v>86</v>
      </c>
      <c r="AV138" s="12" t="s">
        <v>86</v>
      </c>
      <c r="AW138" s="12" t="s">
        <v>40</v>
      </c>
      <c r="AX138" s="12" t="s">
        <v>77</v>
      </c>
      <c r="AY138" s="261" t="s">
        <v>148</v>
      </c>
    </row>
    <row r="139" s="14" customFormat="1">
      <c r="B139" s="273"/>
      <c r="C139" s="274"/>
      <c r="D139" s="247" t="s">
        <v>162</v>
      </c>
      <c r="E139" s="275" t="s">
        <v>23</v>
      </c>
      <c r="F139" s="276" t="s">
        <v>182</v>
      </c>
      <c r="G139" s="274"/>
      <c r="H139" s="277">
        <v>0.95999999999999996</v>
      </c>
      <c r="I139" s="278"/>
      <c r="J139" s="274"/>
      <c r="K139" s="274"/>
      <c r="L139" s="279"/>
      <c r="M139" s="280"/>
      <c r="N139" s="281"/>
      <c r="O139" s="281"/>
      <c r="P139" s="281"/>
      <c r="Q139" s="281"/>
      <c r="R139" s="281"/>
      <c r="S139" s="281"/>
      <c r="T139" s="282"/>
      <c r="AT139" s="283" t="s">
        <v>162</v>
      </c>
      <c r="AU139" s="283" t="s">
        <v>86</v>
      </c>
      <c r="AV139" s="14" t="s">
        <v>170</v>
      </c>
      <c r="AW139" s="14" t="s">
        <v>40</v>
      </c>
      <c r="AX139" s="14" t="s">
        <v>77</v>
      </c>
      <c r="AY139" s="283" t="s">
        <v>148</v>
      </c>
    </row>
    <row r="140" s="12" customFormat="1">
      <c r="B140" s="251"/>
      <c r="C140" s="252"/>
      <c r="D140" s="247" t="s">
        <v>162</v>
      </c>
      <c r="E140" s="253" t="s">
        <v>23</v>
      </c>
      <c r="F140" s="254" t="s">
        <v>205</v>
      </c>
      <c r="G140" s="252"/>
      <c r="H140" s="255">
        <v>1.71</v>
      </c>
      <c r="I140" s="256"/>
      <c r="J140" s="252"/>
      <c r="K140" s="252"/>
      <c r="L140" s="257"/>
      <c r="M140" s="258"/>
      <c r="N140" s="259"/>
      <c r="O140" s="259"/>
      <c r="P140" s="259"/>
      <c r="Q140" s="259"/>
      <c r="R140" s="259"/>
      <c r="S140" s="259"/>
      <c r="T140" s="260"/>
      <c r="AT140" s="261" t="s">
        <v>162</v>
      </c>
      <c r="AU140" s="261" t="s">
        <v>86</v>
      </c>
      <c r="AV140" s="12" t="s">
        <v>86</v>
      </c>
      <c r="AW140" s="12" t="s">
        <v>40</v>
      </c>
      <c r="AX140" s="12" t="s">
        <v>77</v>
      </c>
      <c r="AY140" s="261" t="s">
        <v>148</v>
      </c>
    </row>
    <row r="141" s="12" customFormat="1">
      <c r="B141" s="251"/>
      <c r="C141" s="252"/>
      <c r="D141" s="247" t="s">
        <v>162</v>
      </c>
      <c r="E141" s="253" t="s">
        <v>23</v>
      </c>
      <c r="F141" s="254" t="s">
        <v>206</v>
      </c>
      <c r="G141" s="252"/>
      <c r="H141" s="255">
        <v>1.71</v>
      </c>
      <c r="I141" s="256"/>
      <c r="J141" s="252"/>
      <c r="K141" s="252"/>
      <c r="L141" s="257"/>
      <c r="M141" s="258"/>
      <c r="N141" s="259"/>
      <c r="O141" s="259"/>
      <c r="P141" s="259"/>
      <c r="Q141" s="259"/>
      <c r="R141" s="259"/>
      <c r="S141" s="259"/>
      <c r="T141" s="260"/>
      <c r="AT141" s="261" t="s">
        <v>162</v>
      </c>
      <c r="AU141" s="261" t="s">
        <v>86</v>
      </c>
      <c r="AV141" s="12" t="s">
        <v>86</v>
      </c>
      <c r="AW141" s="12" t="s">
        <v>40</v>
      </c>
      <c r="AX141" s="12" t="s">
        <v>77</v>
      </c>
      <c r="AY141" s="261" t="s">
        <v>148</v>
      </c>
    </row>
    <row r="142" s="14" customFormat="1">
      <c r="B142" s="273"/>
      <c r="C142" s="274"/>
      <c r="D142" s="247" t="s">
        <v>162</v>
      </c>
      <c r="E142" s="275" t="s">
        <v>23</v>
      </c>
      <c r="F142" s="276" t="s">
        <v>182</v>
      </c>
      <c r="G142" s="274"/>
      <c r="H142" s="277">
        <v>3.4199999999999999</v>
      </c>
      <c r="I142" s="278"/>
      <c r="J142" s="274"/>
      <c r="K142" s="274"/>
      <c r="L142" s="279"/>
      <c r="M142" s="280"/>
      <c r="N142" s="281"/>
      <c r="O142" s="281"/>
      <c r="P142" s="281"/>
      <c r="Q142" s="281"/>
      <c r="R142" s="281"/>
      <c r="S142" s="281"/>
      <c r="T142" s="282"/>
      <c r="AT142" s="283" t="s">
        <v>162</v>
      </c>
      <c r="AU142" s="283" t="s">
        <v>86</v>
      </c>
      <c r="AV142" s="14" t="s">
        <v>170</v>
      </c>
      <c r="AW142" s="14" t="s">
        <v>40</v>
      </c>
      <c r="AX142" s="14" t="s">
        <v>77</v>
      </c>
      <c r="AY142" s="283" t="s">
        <v>148</v>
      </c>
    </row>
    <row r="143" s="12" customFormat="1">
      <c r="B143" s="251"/>
      <c r="C143" s="252"/>
      <c r="D143" s="247" t="s">
        <v>162</v>
      </c>
      <c r="E143" s="253" t="s">
        <v>23</v>
      </c>
      <c r="F143" s="254" t="s">
        <v>203</v>
      </c>
      <c r="G143" s="252"/>
      <c r="H143" s="255">
        <v>0.71999999999999997</v>
      </c>
      <c r="I143" s="256"/>
      <c r="J143" s="252"/>
      <c r="K143" s="252"/>
      <c r="L143" s="257"/>
      <c r="M143" s="258"/>
      <c r="N143" s="259"/>
      <c r="O143" s="259"/>
      <c r="P143" s="259"/>
      <c r="Q143" s="259"/>
      <c r="R143" s="259"/>
      <c r="S143" s="259"/>
      <c r="T143" s="260"/>
      <c r="AT143" s="261" t="s">
        <v>162</v>
      </c>
      <c r="AU143" s="261" t="s">
        <v>86</v>
      </c>
      <c r="AV143" s="12" t="s">
        <v>86</v>
      </c>
      <c r="AW143" s="12" t="s">
        <v>40</v>
      </c>
      <c r="AX143" s="12" t="s">
        <v>77</v>
      </c>
      <c r="AY143" s="261" t="s">
        <v>148</v>
      </c>
    </row>
    <row r="144" s="12" customFormat="1">
      <c r="B144" s="251"/>
      <c r="C144" s="252"/>
      <c r="D144" s="247" t="s">
        <v>162</v>
      </c>
      <c r="E144" s="253" t="s">
        <v>23</v>
      </c>
      <c r="F144" s="254" t="s">
        <v>216</v>
      </c>
      <c r="G144" s="252"/>
      <c r="H144" s="255">
        <v>0.71999999999999997</v>
      </c>
      <c r="I144" s="256"/>
      <c r="J144" s="252"/>
      <c r="K144" s="252"/>
      <c r="L144" s="257"/>
      <c r="M144" s="258"/>
      <c r="N144" s="259"/>
      <c r="O144" s="259"/>
      <c r="P144" s="259"/>
      <c r="Q144" s="259"/>
      <c r="R144" s="259"/>
      <c r="S144" s="259"/>
      <c r="T144" s="260"/>
      <c r="AT144" s="261" t="s">
        <v>162</v>
      </c>
      <c r="AU144" s="261" t="s">
        <v>86</v>
      </c>
      <c r="AV144" s="12" t="s">
        <v>86</v>
      </c>
      <c r="AW144" s="12" t="s">
        <v>40</v>
      </c>
      <c r="AX144" s="12" t="s">
        <v>77</v>
      </c>
      <c r="AY144" s="261" t="s">
        <v>148</v>
      </c>
    </row>
    <row r="145" s="14" customFormat="1">
      <c r="B145" s="273"/>
      <c r="C145" s="274"/>
      <c r="D145" s="247" t="s">
        <v>162</v>
      </c>
      <c r="E145" s="275" t="s">
        <v>23</v>
      </c>
      <c r="F145" s="276" t="s">
        <v>182</v>
      </c>
      <c r="G145" s="274"/>
      <c r="H145" s="277">
        <v>1.44</v>
      </c>
      <c r="I145" s="278"/>
      <c r="J145" s="274"/>
      <c r="K145" s="274"/>
      <c r="L145" s="279"/>
      <c r="M145" s="280"/>
      <c r="N145" s="281"/>
      <c r="O145" s="281"/>
      <c r="P145" s="281"/>
      <c r="Q145" s="281"/>
      <c r="R145" s="281"/>
      <c r="S145" s="281"/>
      <c r="T145" s="282"/>
      <c r="AT145" s="283" t="s">
        <v>162</v>
      </c>
      <c r="AU145" s="283" t="s">
        <v>86</v>
      </c>
      <c r="AV145" s="14" t="s">
        <v>170</v>
      </c>
      <c r="AW145" s="14" t="s">
        <v>40</v>
      </c>
      <c r="AX145" s="14" t="s">
        <v>77</v>
      </c>
      <c r="AY145" s="283" t="s">
        <v>148</v>
      </c>
    </row>
    <row r="146" s="12" customFormat="1">
      <c r="B146" s="251"/>
      <c r="C146" s="252"/>
      <c r="D146" s="247" t="s">
        <v>162</v>
      </c>
      <c r="E146" s="253" t="s">
        <v>23</v>
      </c>
      <c r="F146" s="254" t="s">
        <v>201</v>
      </c>
      <c r="G146" s="252"/>
      <c r="H146" s="255">
        <v>0.47999999999999998</v>
      </c>
      <c r="I146" s="256"/>
      <c r="J146" s="252"/>
      <c r="K146" s="252"/>
      <c r="L146" s="257"/>
      <c r="M146" s="258"/>
      <c r="N146" s="259"/>
      <c r="O146" s="259"/>
      <c r="P146" s="259"/>
      <c r="Q146" s="259"/>
      <c r="R146" s="259"/>
      <c r="S146" s="259"/>
      <c r="T146" s="260"/>
      <c r="AT146" s="261" t="s">
        <v>162</v>
      </c>
      <c r="AU146" s="261" t="s">
        <v>86</v>
      </c>
      <c r="AV146" s="12" t="s">
        <v>86</v>
      </c>
      <c r="AW146" s="12" t="s">
        <v>40</v>
      </c>
      <c r="AX146" s="12" t="s">
        <v>77</v>
      </c>
      <c r="AY146" s="261" t="s">
        <v>148</v>
      </c>
    </row>
    <row r="147" s="12" customFormat="1">
      <c r="B147" s="251"/>
      <c r="C147" s="252"/>
      <c r="D147" s="247" t="s">
        <v>162</v>
      </c>
      <c r="E147" s="253" t="s">
        <v>23</v>
      </c>
      <c r="F147" s="254" t="s">
        <v>202</v>
      </c>
      <c r="G147" s="252"/>
      <c r="H147" s="255">
        <v>0.47999999999999998</v>
      </c>
      <c r="I147" s="256"/>
      <c r="J147" s="252"/>
      <c r="K147" s="252"/>
      <c r="L147" s="257"/>
      <c r="M147" s="258"/>
      <c r="N147" s="259"/>
      <c r="O147" s="259"/>
      <c r="P147" s="259"/>
      <c r="Q147" s="259"/>
      <c r="R147" s="259"/>
      <c r="S147" s="259"/>
      <c r="T147" s="260"/>
      <c r="AT147" s="261" t="s">
        <v>162</v>
      </c>
      <c r="AU147" s="261" t="s">
        <v>86</v>
      </c>
      <c r="AV147" s="12" t="s">
        <v>86</v>
      </c>
      <c r="AW147" s="12" t="s">
        <v>40</v>
      </c>
      <c r="AX147" s="12" t="s">
        <v>77</v>
      </c>
      <c r="AY147" s="261" t="s">
        <v>148</v>
      </c>
    </row>
    <row r="148" s="13" customFormat="1">
      <c r="B148" s="262"/>
      <c r="C148" s="263"/>
      <c r="D148" s="247" t="s">
        <v>162</v>
      </c>
      <c r="E148" s="264" t="s">
        <v>23</v>
      </c>
      <c r="F148" s="265" t="s">
        <v>165</v>
      </c>
      <c r="G148" s="263"/>
      <c r="H148" s="266">
        <v>6.7800000000000002</v>
      </c>
      <c r="I148" s="267"/>
      <c r="J148" s="263"/>
      <c r="K148" s="263"/>
      <c r="L148" s="268"/>
      <c r="M148" s="269"/>
      <c r="N148" s="270"/>
      <c r="O148" s="270"/>
      <c r="P148" s="270"/>
      <c r="Q148" s="270"/>
      <c r="R148" s="270"/>
      <c r="S148" s="270"/>
      <c r="T148" s="271"/>
      <c r="AT148" s="272" t="s">
        <v>162</v>
      </c>
      <c r="AU148" s="272" t="s">
        <v>86</v>
      </c>
      <c r="AV148" s="13" t="s">
        <v>156</v>
      </c>
      <c r="AW148" s="13" t="s">
        <v>40</v>
      </c>
      <c r="AX148" s="13" t="s">
        <v>84</v>
      </c>
      <c r="AY148" s="272" t="s">
        <v>148</v>
      </c>
    </row>
    <row r="149" s="1" customFormat="1" ht="16.5" customHeight="1">
      <c r="B149" s="46"/>
      <c r="C149" s="235" t="s">
        <v>217</v>
      </c>
      <c r="D149" s="235" t="s">
        <v>151</v>
      </c>
      <c r="E149" s="236" t="s">
        <v>218</v>
      </c>
      <c r="F149" s="237" t="s">
        <v>219</v>
      </c>
      <c r="G149" s="238" t="s">
        <v>154</v>
      </c>
      <c r="H149" s="239">
        <v>6.7800000000000002</v>
      </c>
      <c r="I149" s="240"/>
      <c r="J149" s="241">
        <f>ROUND(I149*H149,2)</f>
        <v>0</v>
      </c>
      <c r="K149" s="237" t="s">
        <v>155</v>
      </c>
      <c r="L149" s="72"/>
      <c r="M149" s="242" t="s">
        <v>23</v>
      </c>
      <c r="N149" s="243" t="s">
        <v>48</v>
      </c>
      <c r="O149" s="47"/>
      <c r="P149" s="244">
        <f>O149*H149</f>
        <v>0</v>
      </c>
      <c r="Q149" s="244">
        <v>0</v>
      </c>
      <c r="R149" s="244">
        <f>Q149*H149</f>
        <v>0</v>
      </c>
      <c r="S149" s="244">
        <v>0</v>
      </c>
      <c r="T149" s="245">
        <f>S149*H149</f>
        <v>0</v>
      </c>
      <c r="AR149" s="24" t="s">
        <v>156</v>
      </c>
      <c r="AT149" s="24" t="s">
        <v>151</v>
      </c>
      <c r="AU149" s="24" t="s">
        <v>86</v>
      </c>
      <c r="AY149" s="24" t="s">
        <v>148</v>
      </c>
      <c r="BE149" s="246">
        <f>IF(N149="základní",J149,0)</f>
        <v>0</v>
      </c>
      <c r="BF149" s="246">
        <f>IF(N149="snížená",J149,0)</f>
        <v>0</v>
      </c>
      <c r="BG149" s="246">
        <f>IF(N149="zákl. přenesená",J149,0)</f>
        <v>0</v>
      </c>
      <c r="BH149" s="246">
        <f>IF(N149="sníž. přenesená",J149,0)</f>
        <v>0</v>
      </c>
      <c r="BI149" s="246">
        <f>IF(N149="nulová",J149,0)</f>
        <v>0</v>
      </c>
      <c r="BJ149" s="24" t="s">
        <v>84</v>
      </c>
      <c r="BK149" s="246">
        <f>ROUND(I149*H149,2)</f>
        <v>0</v>
      </c>
      <c r="BL149" s="24" t="s">
        <v>156</v>
      </c>
      <c r="BM149" s="24" t="s">
        <v>220</v>
      </c>
    </row>
    <row r="150" s="1" customFormat="1">
      <c r="B150" s="46"/>
      <c r="C150" s="74"/>
      <c r="D150" s="247" t="s">
        <v>158</v>
      </c>
      <c r="E150" s="74"/>
      <c r="F150" s="248" t="s">
        <v>221</v>
      </c>
      <c r="G150" s="74"/>
      <c r="H150" s="74"/>
      <c r="I150" s="203"/>
      <c r="J150" s="74"/>
      <c r="K150" s="74"/>
      <c r="L150" s="72"/>
      <c r="M150" s="249"/>
      <c r="N150" s="47"/>
      <c r="O150" s="47"/>
      <c r="P150" s="47"/>
      <c r="Q150" s="47"/>
      <c r="R150" s="47"/>
      <c r="S150" s="47"/>
      <c r="T150" s="95"/>
      <c r="AT150" s="24" t="s">
        <v>158</v>
      </c>
      <c r="AU150" s="24" t="s">
        <v>86</v>
      </c>
    </row>
    <row r="151" s="1" customFormat="1">
      <c r="B151" s="46"/>
      <c r="C151" s="74"/>
      <c r="D151" s="247" t="s">
        <v>160</v>
      </c>
      <c r="E151" s="74"/>
      <c r="F151" s="250" t="s">
        <v>200</v>
      </c>
      <c r="G151" s="74"/>
      <c r="H151" s="74"/>
      <c r="I151" s="203"/>
      <c r="J151" s="74"/>
      <c r="K151" s="74"/>
      <c r="L151" s="72"/>
      <c r="M151" s="249"/>
      <c r="N151" s="47"/>
      <c r="O151" s="47"/>
      <c r="P151" s="47"/>
      <c r="Q151" s="47"/>
      <c r="R151" s="47"/>
      <c r="S151" s="47"/>
      <c r="T151" s="95"/>
      <c r="AT151" s="24" t="s">
        <v>160</v>
      </c>
      <c r="AU151" s="24" t="s">
        <v>86</v>
      </c>
    </row>
    <row r="152" s="1" customFormat="1" ht="25.5" customHeight="1">
      <c r="B152" s="46"/>
      <c r="C152" s="235" t="s">
        <v>222</v>
      </c>
      <c r="D152" s="235" t="s">
        <v>151</v>
      </c>
      <c r="E152" s="236" t="s">
        <v>223</v>
      </c>
      <c r="F152" s="237" t="s">
        <v>224</v>
      </c>
      <c r="G152" s="238" t="s">
        <v>154</v>
      </c>
      <c r="H152" s="239">
        <v>6.7800000000000002</v>
      </c>
      <c r="I152" s="240"/>
      <c r="J152" s="241">
        <f>ROUND(I152*H152,2)</f>
        <v>0</v>
      </c>
      <c r="K152" s="237" t="s">
        <v>155</v>
      </c>
      <c r="L152" s="72"/>
      <c r="M152" s="242" t="s">
        <v>23</v>
      </c>
      <c r="N152" s="243" t="s">
        <v>48</v>
      </c>
      <c r="O152" s="47"/>
      <c r="P152" s="244">
        <f>O152*H152</f>
        <v>0</v>
      </c>
      <c r="Q152" s="244">
        <v>0</v>
      </c>
      <c r="R152" s="244">
        <f>Q152*H152</f>
        <v>0</v>
      </c>
      <c r="S152" s="244">
        <v>0</v>
      </c>
      <c r="T152" s="245">
        <f>S152*H152</f>
        <v>0</v>
      </c>
      <c r="AR152" s="24" t="s">
        <v>156</v>
      </c>
      <c r="AT152" s="24" t="s">
        <v>151</v>
      </c>
      <c r="AU152" s="24" t="s">
        <v>86</v>
      </c>
      <c r="AY152" s="24" t="s">
        <v>148</v>
      </c>
      <c r="BE152" s="246">
        <f>IF(N152="základní",J152,0)</f>
        <v>0</v>
      </c>
      <c r="BF152" s="246">
        <f>IF(N152="snížená",J152,0)</f>
        <v>0</v>
      </c>
      <c r="BG152" s="246">
        <f>IF(N152="zákl. přenesená",J152,0)</f>
        <v>0</v>
      </c>
      <c r="BH152" s="246">
        <f>IF(N152="sníž. přenesená",J152,0)</f>
        <v>0</v>
      </c>
      <c r="BI152" s="246">
        <f>IF(N152="nulová",J152,0)</f>
        <v>0</v>
      </c>
      <c r="BJ152" s="24" t="s">
        <v>84</v>
      </c>
      <c r="BK152" s="246">
        <f>ROUND(I152*H152,2)</f>
        <v>0</v>
      </c>
      <c r="BL152" s="24" t="s">
        <v>156</v>
      </c>
      <c r="BM152" s="24" t="s">
        <v>225</v>
      </c>
    </row>
    <row r="153" s="1" customFormat="1">
      <c r="B153" s="46"/>
      <c r="C153" s="74"/>
      <c r="D153" s="247" t="s">
        <v>158</v>
      </c>
      <c r="E153" s="74"/>
      <c r="F153" s="248" t="s">
        <v>226</v>
      </c>
      <c r="G153" s="74"/>
      <c r="H153" s="74"/>
      <c r="I153" s="203"/>
      <c r="J153" s="74"/>
      <c r="K153" s="74"/>
      <c r="L153" s="72"/>
      <c r="M153" s="249"/>
      <c r="N153" s="47"/>
      <c r="O153" s="47"/>
      <c r="P153" s="47"/>
      <c r="Q153" s="47"/>
      <c r="R153" s="47"/>
      <c r="S153" s="47"/>
      <c r="T153" s="95"/>
      <c r="AT153" s="24" t="s">
        <v>158</v>
      </c>
      <c r="AU153" s="24" t="s">
        <v>86</v>
      </c>
    </row>
    <row r="154" s="1" customFormat="1">
      <c r="B154" s="46"/>
      <c r="C154" s="74"/>
      <c r="D154" s="247" t="s">
        <v>160</v>
      </c>
      <c r="E154" s="74"/>
      <c r="F154" s="250" t="s">
        <v>200</v>
      </c>
      <c r="G154" s="74"/>
      <c r="H154" s="74"/>
      <c r="I154" s="203"/>
      <c r="J154" s="74"/>
      <c r="K154" s="74"/>
      <c r="L154" s="72"/>
      <c r="M154" s="249"/>
      <c r="N154" s="47"/>
      <c r="O154" s="47"/>
      <c r="P154" s="47"/>
      <c r="Q154" s="47"/>
      <c r="R154" s="47"/>
      <c r="S154" s="47"/>
      <c r="T154" s="95"/>
      <c r="AT154" s="24" t="s">
        <v>160</v>
      </c>
      <c r="AU154" s="24" t="s">
        <v>86</v>
      </c>
    </row>
    <row r="155" s="1" customFormat="1" ht="16.5" customHeight="1">
      <c r="B155" s="46"/>
      <c r="C155" s="235" t="s">
        <v>227</v>
      </c>
      <c r="D155" s="235" t="s">
        <v>151</v>
      </c>
      <c r="E155" s="236" t="s">
        <v>228</v>
      </c>
      <c r="F155" s="237" t="s">
        <v>229</v>
      </c>
      <c r="G155" s="238" t="s">
        <v>154</v>
      </c>
      <c r="H155" s="239">
        <v>5.8200000000000003</v>
      </c>
      <c r="I155" s="240"/>
      <c r="J155" s="241">
        <f>ROUND(I155*H155,2)</f>
        <v>0</v>
      </c>
      <c r="K155" s="237" t="s">
        <v>155</v>
      </c>
      <c r="L155" s="72"/>
      <c r="M155" s="242" t="s">
        <v>23</v>
      </c>
      <c r="N155" s="243" t="s">
        <v>48</v>
      </c>
      <c r="O155" s="47"/>
      <c r="P155" s="244">
        <f>O155*H155</f>
        <v>0</v>
      </c>
      <c r="Q155" s="244">
        <v>0.0088999999999999999</v>
      </c>
      <c r="R155" s="244">
        <f>Q155*H155</f>
        <v>0.051798000000000004</v>
      </c>
      <c r="S155" s="244">
        <v>0</v>
      </c>
      <c r="T155" s="245">
        <f>S155*H155</f>
        <v>0</v>
      </c>
      <c r="AR155" s="24" t="s">
        <v>156</v>
      </c>
      <c r="AT155" s="24" t="s">
        <v>151</v>
      </c>
      <c r="AU155" s="24" t="s">
        <v>86</v>
      </c>
      <c r="AY155" s="24" t="s">
        <v>148</v>
      </c>
      <c r="BE155" s="246">
        <f>IF(N155="základní",J155,0)</f>
        <v>0</v>
      </c>
      <c r="BF155" s="246">
        <f>IF(N155="snížená",J155,0)</f>
        <v>0</v>
      </c>
      <c r="BG155" s="246">
        <f>IF(N155="zákl. přenesená",J155,0)</f>
        <v>0</v>
      </c>
      <c r="BH155" s="246">
        <f>IF(N155="sníž. přenesená",J155,0)</f>
        <v>0</v>
      </c>
      <c r="BI155" s="246">
        <f>IF(N155="nulová",J155,0)</f>
        <v>0</v>
      </c>
      <c r="BJ155" s="24" t="s">
        <v>84</v>
      </c>
      <c r="BK155" s="246">
        <f>ROUND(I155*H155,2)</f>
        <v>0</v>
      </c>
      <c r="BL155" s="24" t="s">
        <v>156</v>
      </c>
      <c r="BM155" s="24" t="s">
        <v>230</v>
      </c>
    </row>
    <row r="156" s="1" customFormat="1">
      <c r="B156" s="46"/>
      <c r="C156" s="74"/>
      <c r="D156" s="247" t="s">
        <v>158</v>
      </c>
      <c r="E156" s="74"/>
      <c r="F156" s="248" t="s">
        <v>231</v>
      </c>
      <c r="G156" s="74"/>
      <c r="H156" s="74"/>
      <c r="I156" s="203"/>
      <c r="J156" s="74"/>
      <c r="K156" s="74"/>
      <c r="L156" s="72"/>
      <c r="M156" s="249"/>
      <c r="N156" s="47"/>
      <c r="O156" s="47"/>
      <c r="P156" s="47"/>
      <c r="Q156" s="47"/>
      <c r="R156" s="47"/>
      <c r="S156" s="47"/>
      <c r="T156" s="95"/>
      <c r="AT156" s="24" t="s">
        <v>158</v>
      </c>
      <c r="AU156" s="24" t="s">
        <v>86</v>
      </c>
    </row>
    <row r="157" s="1" customFormat="1">
      <c r="B157" s="46"/>
      <c r="C157" s="74"/>
      <c r="D157" s="247" t="s">
        <v>160</v>
      </c>
      <c r="E157" s="74"/>
      <c r="F157" s="250" t="s">
        <v>232</v>
      </c>
      <c r="G157" s="74"/>
      <c r="H157" s="74"/>
      <c r="I157" s="203"/>
      <c r="J157" s="74"/>
      <c r="K157" s="74"/>
      <c r="L157" s="72"/>
      <c r="M157" s="249"/>
      <c r="N157" s="47"/>
      <c r="O157" s="47"/>
      <c r="P157" s="47"/>
      <c r="Q157" s="47"/>
      <c r="R157" s="47"/>
      <c r="S157" s="47"/>
      <c r="T157" s="95"/>
      <c r="AT157" s="24" t="s">
        <v>160</v>
      </c>
      <c r="AU157" s="24" t="s">
        <v>86</v>
      </c>
    </row>
    <row r="158" s="12" customFormat="1">
      <c r="B158" s="251"/>
      <c r="C158" s="252"/>
      <c r="D158" s="247" t="s">
        <v>162</v>
      </c>
      <c r="E158" s="253" t="s">
        <v>23</v>
      </c>
      <c r="F158" s="254" t="s">
        <v>201</v>
      </c>
      <c r="G158" s="252"/>
      <c r="H158" s="255">
        <v>0.47999999999999998</v>
      </c>
      <c r="I158" s="256"/>
      <c r="J158" s="252"/>
      <c r="K158" s="252"/>
      <c r="L158" s="257"/>
      <c r="M158" s="258"/>
      <c r="N158" s="259"/>
      <c r="O158" s="259"/>
      <c r="P158" s="259"/>
      <c r="Q158" s="259"/>
      <c r="R158" s="259"/>
      <c r="S158" s="259"/>
      <c r="T158" s="260"/>
      <c r="AT158" s="261" t="s">
        <v>162</v>
      </c>
      <c r="AU158" s="261" t="s">
        <v>86</v>
      </c>
      <c r="AV158" s="12" t="s">
        <v>86</v>
      </c>
      <c r="AW158" s="12" t="s">
        <v>40</v>
      </c>
      <c r="AX158" s="12" t="s">
        <v>77</v>
      </c>
      <c r="AY158" s="261" t="s">
        <v>148</v>
      </c>
    </row>
    <row r="159" s="12" customFormat="1">
      <c r="B159" s="251"/>
      <c r="C159" s="252"/>
      <c r="D159" s="247" t="s">
        <v>162</v>
      </c>
      <c r="E159" s="253" t="s">
        <v>23</v>
      </c>
      <c r="F159" s="254" t="s">
        <v>202</v>
      </c>
      <c r="G159" s="252"/>
      <c r="H159" s="255">
        <v>0.47999999999999998</v>
      </c>
      <c r="I159" s="256"/>
      <c r="J159" s="252"/>
      <c r="K159" s="252"/>
      <c r="L159" s="257"/>
      <c r="M159" s="258"/>
      <c r="N159" s="259"/>
      <c r="O159" s="259"/>
      <c r="P159" s="259"/>
      <c r="Q159" s="259"/>
      <c r="R159" s="259"/>
      <c r="S159" s="259"/>
      <c r="T159" s="260"/>
      <c r="AT159" s="261" t="s">
        <v>162</v>
      </c>
      <c r="AU159" s="261" t="s">
        <v>86</v>
      </c>
      <c r="AV159" s="12" t="s">
        <v>86</v>
      </c>
      <c r="AW159" s="12" t="s">
        <v>40</v>
      </c>
      <c r="AX159" s="12" t="s">
        <v>77</v>
      </c>
      <c r="AY159" s="261" t="s">
        <v>148</v>
      </c>
    </row>
    <row r="160" s="14" customFormat="1">
      <c r="B160" s="273"/>
      <c r="C160" s="274"/>
      <c r="D160" s="247" t="s">
        <v>162</v>
      </c>
      <c r="E160" s="275" t="s">
        <v>23</v>
      </c>
      <c r="F160" s="276" t="s">
        <v>182</v>
      </c>
      <c r="G160" s="274"/>
      <c r="H160" s="277">
        <v>0.95999999999999996</v>
      </c>
      <c r="I160" s="278"/>
      <c r="J160" s="274"/>
      <c r="K160" s="274"/>
      <c r="L160" s="279"/>
      <c r="M160" s="280"/>
      <c r="N160" s="281"/>
      <c r="O160" s="281"/>
      <c r="P160" s="281"/>
      <c r="Q160" s="281"/>
      <c r="R160" s="281"/>
      <c r="S160" s="281"/>
      <c r="T160" s="282"/>
      <c r="AT160" s="283" t="s">
        <v>162</v>
      </c>
      <c r="AU160" s="283" t="s">
        <v>86</v>
      </c>
      <c r="AV160" s="14" t="s">
        <v>170</v>
      </c>
      <c r="AW160" s="14" t="s">
        <v>40</v>
      </c>
      <c r="AX160" s="14" t="s">
        <v>77</v>
      </c>
      <c r="AY160" s="283" t="s">
        <v>148</v>
      </c>
    </row>
    <row r="161" s="12" customFormat="1">
      <c r="B161" s="251"/>
      <c r="C161" s="252"/>
      <c r="D161" s="247" t="s">
        <v>162</v>
      </c>
      <c r="E161" s="253" t="s">
        <v>23</v>
      </c>
      <c r="F161" s="254" t="s">
        <v>203</v>
      </c>
      <c r="G161" s="252"/>
      <c r="H161" s="255">
        <v>0.71999999999999997</v>
      </c>
      <c r="I161" s="256"/>
      <c r="J161" s="252"/>
      <c r="K161" s="252"/>
      <c r="L161" s="257"/>
      <c r="M161" s="258"/>
      <c r="N161" s="259"/>
      <c r="O161" s="259"/>
      <c r="P161" s="259"/>
      <c r="Q161" s="259"/>
      <c r="R161" s="259"/>
      <c r="S161" s="259"/>
      <c r="T161" s="260"/>
      <c r="AT161" s="261" t="s">
        <v>162</v>
      </c>
      <c r="AU161" s="261" t="s">
        <v>86</v>
      </c>
      <c r="AV161" s="12" t="s">
        <v>86</v>
      </c>
      <c r="AW161" s="12" t="s">
        <v>40</v>
      </c>
      <c r="AX161" s="12" t="s">
        <v>77</v>
      </c>
      <c r="AY161" s="261" t="s">
        <v>148</v>
      </c>
    </row>
    <row r="162" s="12" customFormat="1">
      <c r="B162" s="251"/>
      <c r="C162" s="252"/>
      <c r="D162" s="247" t="s">
        <v>162</v>
      </c>
      <c r="E162" s="253" t="s">
        <v>23</v>
      </c>
      <c r="F162" s="254" t="s">
        <v>216</v>
      </c>
      <c r="G162" s="252"/>
      <c r="H162" s="255">
        <v>0.71999999999999997</v>
      </c>
      <c r="I162" s="256"/>
      <c r="J162" s="252"/>
      <c r="K162" s="252"/>
      <c r="L162" s="257"/>
      <c r="M162" s="258"/>
      <c r="N162" s="259"/>
      <c r="O162" s="259"/>
      <c r="P162" s="259"/>
      <c r="Q162" s="259"/>
      <c r="R162" s="259"/>
      <c r="S162" s="259"/>
      <c r="T162" s="260"/>
      <c r="AT162" s="261" t="s">
        <v>162</v>
      </c>
      <c r="AU162" s="261" t="s">
        <v>86</v>
      </c>
      <c r="AV162" s="12" t="s">
        <v>86</v>
      </c>
      <c r="AW162" s="12" t="s">
        <v>40</v>
      </c>
      <c r="AX162" s="12" t="s">
        <v>77</v>
      </c>
      <c r="AY162" s="261" t="s">
        <v>148</v>
      </c>
    </row>
    <row r="163" s="14" customFormat="1">
      <c r="B163" s="273"/>
      <c r="C163" s="274"/>
      <c r="D163" s="247" t="s">
        <v>162</v>
      </c>
      <c r="E163" s="275" t="s">
        <v>23</v>
      </c>
      <c r="F163" s="276" t="s">
        <v>182</v>
      </c>
      <c r="G163" s="274"/>
      <c r="H163" s="277">
        <v>1.44</v>
      </c>
      <c r="I163" s="278"/>
      <c r="J163" s="274"/>
      <c r="K163" s="274"/>
      <c r="L163" s="279"/>
      <c r="M163" s="280"/>
      <c r="N163" s="281"/>
      <c r="O163" s="281"/>
      <c r="P163" s="281"/>
      <c r="Q163" s="281"/>
      <c r="R163" s="281"/>
      <c r="S163" s="281"/>
      <c r="T163" s="282"/>
      <c r="AT163" s="283" t="s">
        <v>162</v>
      </c>
      <c r="AU163" s="283" t="s">
        <v>86</v>
      </c>
      <c r="AV163" s="14" t="s">
        <v>170</v>
      </c>
      <c r="AW163" s="14" t="s">
        <v>40</v>
      </c>
      <c r="AX163" s="14" t="s">
        <v>77</v>
      </c>
      <c r="AY163" s="283" t="s">
        <v>148</v>
      </c>
    </row>
    <row r="164" s="12" customFormat="1">
      <c r="B164" s="251"/>
      <c r="C164" s="252"/>
      <c r="D164" s="247" t="s">
        <v>162</v>
      </c>
      <c r="E164" s="253" t="s">
        <v>23</v>
      </c>
      <c r="F164" s="254" t="s">
        <v>205</v>
      </c>
      <c r="G164" s="252"/>
      <c r="H164" s="255">
        <v>1.71</v>
      </c>
      <c r="I164" s="256"/>
      <c r="J164" s="252"/>
      <c r="K164" s="252"/>
      <c r="L164" s="257"/>
      <c r="M164" s="258"/>
      <c r="N164" s="259"/>
      <c r="O164" s="259"/>
      <c r="P164" s="259"/>
      <c r="Q164" s="259"/>
      <c r="R164" s="259"/>
      <c r="S164" s="259"/>
      <c r="T164" s="260"/>
      <c r="AT164" s="261" t="s">
        <v>162</v>
      </c>
      <c r="AU164" s="261" t="s">
        <v>86</v>
      </c>
      <c r="AV164" s="12" t="s">
        <v>86</v>
      </c>
      <c r="AW164" s="12" t="s">
        <v>40</v>
      </c>
      <c r="AX164" s="12" t="s">
        <v>77</v>
      </c>
      <c r="AY164" s="261" t="s">
        <v>148</v>
      </c>
    </row>
    <row r="165" s="12" customFormat="1">
      <c r="B165" s="251"/>
      <c r="C165" s="252"/>
      <c r="D165" s="247" t="s">
        <v>162</v>
      </c>
      <c r="E165" s="253" t="s">
        <v>23</v>
      </c>
      <c r="F165" s="254" t="s">
        <v>206</v>
      </c>
      <c r="G165" s="252"/>
      <c r="H165" s="255">
        <v>1.71</v>
      </c>
      <c r="I165" s="256"/>
      <c r="J165" s="252"/>
      <c r="K165" s="252"/>
      <c r="L165" s="257"/>
      <c r="M165" s="258"/>
      <c r="N165" s="259"/>
      <c r="O165" s="259"/>
      <c r="P165" s="259"/>
      <c r="Q165" s="259"/>
      <c r="R165" s="259"/>
      <c r="S165" s="259"/>
      <c r="T165" s="260"/>
      <c r="AT165" s="261" t="s">
        <v>162</v>
      </c>
      <c r="AU165" s="261" t="s">
        <v>86</v>
      </c>
      <c r="AV165" s="12" t="s">
        <v>86</v>
      </c>
      <c r="AW165" s="12" t="s">
        <v>40</v>
      </c>
      <c r="AX165" s="12" t="s">
        <v>77</v>
      </c>
      <c r="AY165" s="261" t="s">
        <v>148</v>
      </c>
    </row>
    <row r="166" s="13" customFormat="1">
      <c r="B166" s="262"/>
      <c r="C166" s="263"/>
      <c r="D166" s="247" t="s">
        <v>162</v>
      </c>
      <c r="E166" s="264" t="s">
        <v>23</v>
      </c>
      <c r="F166" s="265" t="s">
        <v>165</v>
      </c>
      <c r="G166" s="263"/>
      <c r="H166" s="266">
        <v>5.8200000000000003</v>
      </c>
      <c r="I166" s="267"/>
      <c r="J166" s="263"/>
      <c r="K166" s="263"/>
      <c r="L166" s="268"/>
      <c r="M166" s="269"/>
      <c r="N166" s="270"/>
      <c r="O166" s="270"/>
      <c r="P166" s="270"/>
      <c r="Q166" s="270"/>
      <c r="R166" s="270"/>
      <c r="S166" s="270"/>
      <c r="T166" s="271"/>
      <c r="AT166" s="272" t="s">
        <v>162</v>
      </c>
      <c r="AU166" s="272" t="s">
        <v>86</v>
      </c>
      <c r="AV166" s="13" t="s">
        <v>156</v>
      </c>
      <c r="AW166" s="13" t="s">
        <v>40</v>
      </c>
      <c r="AX166" s="13" t="s">
        <v>84</v>
      </c>
      <c r="AY166" s="272" t="s">
        <v>148</v>
      </c>
    </row>
    <row r="167" s="1" customFormat="1" ht="25.5" customHeight="1">
      <c r="B167" s="46"/>
      <c r="C167" s="235" t="s">
        <v>233</v>
      </c>
      <c r="D167" s="235" t="s">
        <v>151</v>
      </c>
      <c r="E167" s="236" t="s">
        <v>234</v>
      </c>
      <c r="F167" s="237" t="s">
        <v>235</v>
      </c>
      <c r="G167" s="238" t="s">
        <v>154</v>
      </c>
      <c r="H167" s="239">
        <v>5.8200000000000003</v>
      </c>
      <c r="I167" s="240"/>
      <c r="J167" s="241">
        <f>ROUND(I167*H167,2)</f>
        <v>0</v>
      </c>
      <c r="K167" s="237" t="s">
        <v>155</v>
      </c>
      <c r="L167" s="72"/>
      <c r="M167" s="242" t="s">
        <v>23</v>
      </c>
      <c r="N167" s="243" t="s">
        <v>48</v>
      </c>
      <c r="O167" s="47"/>
      <c r="P167" s="244">
        <f>O167*H167</f>
        <v>0</v>
      </c>
      <c r="Q167" s="244">
        <v>0</v>
      </c>
      <c r="R167" s="244">
        <f>Q167*H167</f>
        <v>0</v>
      </c>
      <c r="S167" s="244">
        <v>0</v>
      </c>
      <c r="T167" s="245">
        <f>S167*H167</f>
        <v>0</v>
      </c>
      <c r="AR167" s="24" t="s">
        <v>156</v>
      </c>
      <c r="AT167" s="24" t="s">
        <v>151</v>
      </c>
      <c r="AU167" s="24" t="s">
        <v>86</v>
      </c>
      <c r="AY167" s="24" t="s">
        <v>148</v>
      </c>
      <c r="BE167" s="246">
        <f>IF(N167="základní",J167,0)</f>
        <v>0</v>
      </c>
      <c r="BF167" s="246">
        <f>IF(N167="snížená",J167,0)</f>
        <v>0</v>
      </c>
      <c r="BG167" s="246">
        <f>IF(N167="zákl. přenesená",J167,0)</f>
        <v>0</v>
      </c>
      <c r="BH167" s="246">
        <f>IF(N167="sníž. přenesená",J167,0)</f>
        <v>0</v>
      </c>
      <c r="BI167" s="246">
        <f>IF(N167="nulová",J167,0)</f>
        <v>0</v>
      </c>
      <c r="BJ167" s="24" t="s">
        <v>84</v>
      </c>
      <c r="BK167" s="246">
        <f>ROUND(I167*H167,2)</f>
        <v>0</v>
      </c>
      <c r="BL167" s="24" t="s">
        <v>156</v>
      </c>
      <c r="BM167" s="24" t="s">
        <v>236</v>
      </c>
    </row>
    <row r="168" s="1" customFormat="1">
      <c r="B168" s="46"/>
      <c r="C168" s="74"/>
      <c r="D168" s="247" t="s">
        <v>158</v>
      </c>
      <c r="E168" s="74"/>
      <c r="F168" s="248" t="s">
        <v>237</v>
      </c>
      <c r="G168" s="74"/>
      <c r="H168" s="74"/>
      <c r="I168" s="203"/>
      <c r="J168" s="74"/>
      <c r="K168" s="74"/>
      <c r="L168" s="72"/>
      <c r="M168" s="249"/>
      <c r="N168" s="47"/>
      <c r="O168" s="47"/>
      <c r="P168" s="47"/>
      <c r="Q168" s="47"/>
      <c r="R168" s="47"/>
      <c r="S168" s="47"/>
      <c r="T168" s="95"/>
      <c r="AT168" s="24" t="s">
        <v>158</v>
      </c>
      <c r="AU168" s="24" t="s">
        <v>86</v>
      </c>
    </row>
    <row r="169" s="1" customFormat="1">
      <c r="B169" s="46"/>
      <c r="C169" s="74"/>
      <c r="D169" s="247" t="s">
        <v>160</v>
      </c>
      <c r="E169" s="74"/>
      <c r="F169" s="250" t="s">
        <v>232</v>
      </c>
      <c r="G169" s="74"/>
      <c r="H169" s="74"/>
      <c r="I169" s="203"/>
      <c r="J169" s="74"/>
      <c r="K169" s="74"/>
      <c r="L169" s="72"/>
      <c r="M169" s="249"/>
      <c r="N169" s="47"/>
      <c r="O169" s="47"/>
      <c r="P169" s="47"/>
      <c r="Q169" s="47"/>
      <c r="R169" s="47"/>
      <c r="S169" s="47"/>
      <c r="T169" s="95"/>
      <c r="AT169" s="24" t="s">
        <v>160</v>
      </c>
      <c r="AU169" s="24" t="s">
        <v>86</v>
      </c>
    </row>
    <row r="170" s="1" customFormat="1" ht="25.5" customHeight="1">
      <c r="B170" s="46"/>
      <c r="C170" s="235" t="s">
        <v>238</v>
      </c>
      <c r="D170" s="235" t="s">
        <v>151</v>
      </c>
      <c r="E170" s="236" t="s">
        <v>239</v>
      </c>
      <c r="F170" s="237" t="s">
        <v>240</v>
      </c>
      <c r="G170" s="238" t="s">
        <v>154</v>
      </c>
      <c r="H170" s="239">
        <v>5.8200000000000003</v>
      </c>
      <c r="I170" s="240"/>
      <c r="J170" s="241">
        <f>ROUND(I170*H170,2)</f>
        <v>0</v>
      </c>
      <c r="K170" s="237" t="s">
        <v>155</v>
      </c>
      <c r="L170" s="72"/>
      <c r="M170" s="242" t="s">
        <v>23</v>
      </c>
      <c r="N170" s="243" t="s">
        <v>48</v>
      </c>
      <c r="O170" s="47"/>
      <c r="P170" s="244">
        <f>O170*H170</f>
        <v>0</v>
      </c>
      <c r="Q170" s="244">
        <v>0</v>
      </c>
      <c r="R170" s="244">
        <f>Q170*H170</f>
        <v>0</v>
      </c>
      <c r="S170" s="244">
        <v>0</v>
      </c>
      <c r="T170" s="245">
        <f>S170*H170</f>
        <v>0</v>
      </c>
      <c r="AR170" s="24" t="s">
        <v>156</v>
      </c>
      <c r="AT170" s="24" t="s">
        <v>151</v>
      </c>
      <c r="AU170" s="24" t="s">
        <v>86</v>
      </c>
      <c r="AY170" s="24" t="s">
        <v>148</v>
      </c>
      <c r="BE170" s="246">
        <f>IF(N170="základní",J170,0)</f>
        <v>0</v>
      </c>
      <c r="BF170" s="246">
        <f>IF(N170="snížená",J170,0)</f>
        <v>0</v>
      </c>
      <c r="BG170" s="246">
        <f>IF(N170="zákl. přenesená",J170,0)</f>
        <v>0</v>
      </c>
      <c r="BH170" s="246">
        <f>IF(N170="sníž. přenesená",J170,0)</f>
        <v>0</v>
      </c>
      <c r="BI170" s="246">
        <f>IF(N170="nulová",J170,0)</f>
        <v>0</v>
      </c>
      <c r="BJ170" s="24" t="s">
        <v>84</v>
      </c>
      <c r="BK170" s="246">
        <f>ROUND(I170*H170,2)</f>
        <v>0</v>
      </c>
      <c r="BL170" s="24" t="s">
        <v>156</v>
      </c>
      <c r="BM170" s="24" t="s">
        <v>241</v>
      </c>
    </row>
    <row r="171" s="1" customFormat="1">
      <c r="B171" s="46"/>
      <c r="C171" s="74"/>
      <c r="D171" s="247" t="s">
        <v>158</v>
      </c>
      <c r="E171" s="74"/>
      <c r="F171" s="248" t="s">
        <v>242</v>
      </c>
      <c r="G171" s="74"/>
      <c r="H171" s="74"/>
      <c r="I171" s="203"/>
      <c r="J171" s="74"/>
      <c r="K171" s="74"/>
      <c r="L171" s="72"/>
      <c r="M171" s="249"/>
      <c r="N171" s="47"/>
      <c r="O171" s="47"/>
      <c r="P171" s="47"/>
      <c r="Q171" s="47"/>
      <c r="R171" s="47"/>
      <c r="S171" s="47"/>
      <c r="T171" s="95"/>
      <c r="AT171" s="24" t="s">
        <v>158</v>
      </c>
      <c r="AU171" s="24" t="s">
        <v>86</v>
      </c>
    </row>
    <row r="172" s="1" customFormat="1">
      <c r="B172" s="46"/>
      <c r="C172" s="74"/>
      <c r="D172" s="247" t="s">
        <v>160</v>
      </c>
      <c r="E172" s="74"/>
      <c r="F172" s="250" t="s">
        <v>232</v>
      </c>
      <c r="G172" s="74"/>
      <c r="H172" s="74"/>
      <c r="I172" s="203"/>
      <c r="J172" s="74"/>
      <c r="K172" s="74"/>
      <c r="L172" s="72"/>
      <c r="M172" s="249"/>
      <c r="N172" s="47"/>
      <c r="O172" s="47"/>
      <c r="P172" s="47"/>
      <c r="Q172" s="47"/>
      <c r="R172" s="47"/>
      <c r="S172" s="47"/>
      <c r="T172" s="95"/>
      <c r="AT172" s="24" t="s">
        <v>160</v>
      </c>
      <c r="AU172" s="24" t="s">
        <v>86</v>
      </c>
    </row>
    <row r="173" s="1" customFormat="1" ht="16.5" customHeight="1">
      <c r="B173" s="46"/>
      <c r="C173" s="235" t="s">
        <v>10</v>
      </c>
      <c r="D173" s="235" t="s">
        <v>151</v>
      </c>
      <c r="E173" s="236" t="s">
        <v>243</v>
      </c>
      <c r="F173" s="237" t="s">
        <v>244</v>
      </c>
      <c r="G173" s="238" t="s">
        <v>154</v>
      </c>
      <c r="H173" s="239">
        <v>5.8200000000000003</v>
      </c>
      <c r="I173" s="240"/>
      <c r="J173" s="241">
        <f>ROUND(I173*H173,2)</f>
        <v>0</v>
      </c>
      <c r="K173" s="237" t="s">
        <v>155</v>
      </c>
      <c r="L173" s="72"/>
      <c r="M173" s="242" t="s">
        <v>23</v>
      </c>
      <c r="N173" s="243" t="s">
        <v>48</v>
      </c>
      <c r="O173" s="47"/>
      <c r="P173" s="244">
        <f>O173*H173</f>
        <v>0</v>
      </c>
      <c r="Q173" s="244">
        <v>0.00116</v>
      </c>
      <c r="R173" s="244">
        <f>Q173*H173</f>
        <v>0.0067512000000000006</v>
      </c>
      <c r="S173" s="244">
        <v>0</v>
      </c>
      <c r="T173" s="245">
        <f>S173*H173</f>
        <v>0</v>
      </c>
      <c r="AR173" s="24" t="s">
        <v>156</v>
      </c>
      <c r="AT173" s="24" t="s">
        <v>151</v>
      </c>
      <c r="AU173" s="24" t="s">
        <v>86</v>
      </c>
      <c r="AY173" s="24" t="s">
        <v>148</v>
      </c>
      <c r="BE173" s="246">
        <f>IF(N173="základní",J173,0)</f>
        <v>0</v>
      </c>
      <c r="BF173" s="246">
        <f>IF(N173="snížená",J173,0)</f>
        <v>0</v>
      </c>
      <c r="BG173" s="246">
        <f>IF(N173="zákl. přenesená",J173,0)</f>
        <v>0</v>
      </c>
      <c r="BH173" s="246">
        <f>IF(N173="sníž. přenesená",J173,0)</f>
        <v>0</v>
      </c>
      <c r="BI173" s="246">
        <f>IF(N173="nulová",J173,0)</f>
        <v>0</v>
      </c>
      <c r="BJ173" s="24" t="s">
        <v>84</v>
      </c>
      <c r="BK173" s="246">
        <f>ROUND(I173*H173,2)</f>
        <v>0</v>
      </c>
      <c r="BL173" s="24" t="s">
        <v>156</v>
      </c>
      <c r="BM173" s="24" t="s">
        <v>245</v>
      </c>
    </row>
    <row r="174" s="1" customFormat="1">
      <c r="B174" s="46"/>
      <c r="C174" s="74"/>
      <c r="D174" s="247" t="s">
        <v>158</v>
      </c>
      <c r="E174" s="74"/>
      <c r="F174" s="248" t="s">
        <v>246</v>
      </c>
      <c r="G174" s="74"/>
      <c r="H174" s="74"/>
      <c r="I174" s="203"/>
      <c r="J174" s="74"/>
      <c r="K174" s="74"/>
      <c r="L174" s="72"/>
      <c r="M174" s="249"/>
      <c r="N174" s="47"/>
      <c r="O174" s="47"/>
      <c r="P174" s="47"/>
      <c r="Q174" s="47"/>
      <c r="R174" s="47"/>
      <c r="S174" s="47"/>
      <c r="T174" s="95"/>
      <c r="AT174" s="24" t="s">
        <v>158</v>
      </c>
      <c r="AU174" s="24" t="s">
        <v>86</v>
      </c>
    </row>
    <row r="175" s="12" customFormat="1">
      <c r="B175" s="251"/>
      <c r="C175" s="252"/>
      <c r="D175" s="247" t="s">
        <v>162</v>
      </c>
      <c r="E175" s="253" t="s">
        <v>23</v>
      </c>
      <c r="F175" s="254" t="s">
        <v>201</v>
      </c>
      <c r="G175" s="252"/>
      <c r="H175" s="255">
        <v>0.47999999999999998</v>
      </c>
      <c r="I175" s="256"/>
      <c r="J175" s="252"/>
      <c r="K175" s="252"/>
      <c r="L175" s="257"/>
      <c r="M175" s="258"/>
      <c r="N175" s="259"/>
      <c r="O175" s="259"/>
      <c r="P175" s="259"/>
      <c r="Q175" s="259"/>
      <c r="R175" s="259"/>
      <c r="S175" s="259"/>
      <c r="T175" s="260"/>
      <c r="AT175" s="261" t="s">
        <v>162</v>
      </c>
      <c r="AU175" s="261" t="s">
        <v>86</v>
      </c>
      <c r="AV175" s="12" t="s">
        <v>86</v>
      </c>
      <c r="AW175" s="12" t="s">
        <v>40</v>
      </c>
      <c r="AX175" s="12" t="s">
        <v>77</v>
      </c>
      <c r="AY175" s="261" t="s">
        <v>148</v>
      </c>
    </row>
    <row r="176" s="12" customFormat="1">
      <c r="B176" s="251"/>
      <c r="C176" s="252"/>
      <c r="D176" s="247" t="s">
        <v>162</v>
      </c>
      <c r="E176" s="253" t="s">
        <v>23</v>
      </c>
      <c r="F176" s="254" t="s">
        <v>202</v>
      </c>
      <c r="G176" s="252"/>
      <c r="H176" s="255">
        <v>0.47999999999999998</v>
      </c>
      <c r="I176" s="256"/>
      <c r="J176" s="252"/>
      <c r="K176" s="252"/>
      <c r="L176" s="257"/>
      <c r="M176" s="258"/>
      <c r="N176" s="259"/>
      <c r="O176" s="259"/>
      <c r="P176" s="259"/>
      <c r="Q176" s="259"/>
      <c r="R176" s="259"/>
      <c r="S176" s="259"/>
      <c r="T176" s="260"/>
      <c r="AT176" s="261" t="s">
        <v>162</v>
      </c>
      <c r="AU176" s="261" t="s">
        <v>86</v>
      </c>
      <c r="AV176" s="12" t="s">
        <v>86</v>
      </c>
      <c r="AW176" s="12" t="s">
        <v>40</v>
      </c>
      <c r="AX176" s="12" t="s">
        <v>77</v>
      </c>
      <c r="AY176" s="261" t="s">
        <v>148</v>
      </c>
    </row>
    <row r="177" s="14" customFormat="1">
      <c r="B177" s="273"/>
      <c r="C177" s="274"/>
      <c r="D177" s="247" t="s">
        <v>162</v>
      </c>
      <c r="E177" s="275" t="s">
        <v>23</v>
      </c>
      <c r="F177" s="276" t="s">
        <v>182</v>
      </c>
      <c r="G177" s="274"/>
      <c r="H177" s="277">
        <v>0.95999999999999996</v>
      </c>
      <c r="I177" s="278"/>
      <c r="J177" s="274"/>
      <c r="K177" s="274"/>
      <c r="L177" s="279"/>
      <c r="M177" s="280"/>
      <c r="N177" s="281"/>
      <c r="O177" s="281"/>
      <c r="P177" s="281"/>
      <c r="Q177" s="281"/>
      <c r="R177" s="281"/>
      <c r="S177" s="281"/>
      <c r="T177" s="282"/>
      <c r="AT177" s="283" t="s">
        <v>162</v>
      </c>
      <c r="AU177" s="283" t="s">
        <v>86</v>
      </c>
      <c r="AV177" s="14" t="s">
        <v>170</v>
      </c>
      <c r="AW177" s="14" t="s">
        <v>40</v>
      </c>
      <c r="AX177" s="14" t="s">
        <v>77</v>
      </c>
      <c r="AY177" s="283" t="s">
        <v>148</v>
      </c>
    </row>
    <row r="178" s="12" customFormat="1">
      <c r="B178" s="251"/>
      <c r="C178" s="252"/>
      <c r="D178" s="247" t="s">
        <v>162</v>
      </c>
      <c r="E178" s="253" t="s">
        <v>23</v>
      </c>
      <c r="F178" s="254" t="s">
        <v>203</v>
      </c>
      <c r="G178" s="252"/>
      <c r="H178" s="255">
        <v>0.71999999999999997</v>
      </c>
      <c r="I178" s="256"/>
      <c r="J178" s="252"/>
      <c r="K178" s="252"/>
      <c r="L178" s="257"/>
      <c r="M178" s="258"/>
      <c r="N178" s="259"/>
      <c r="O178" s="259"/>
      <c r="P178" s="259"/>
      <c r="Q178" s="259"/>
      <c r="R178" s="259"/>
      <c r="S178" s="259"/>
      <c r="T178" s="260"/>
      <c r="AT178" s="261" t="s">
        <v>162</v>
      </c>
      <c r="AU178" s="261" t="s">
        <v>86</v>
      </c>
      <c r="AV178" s="12" t="s">
        <v>86</v>
      </c>
      <c r="AW178" s="12" t="s">
        <v>40</v>
      </c>
      <c r="AX178" s="12" t="s">
        <v>77</v>
      </c>
      <c r="AY178" s="261" t="s">
        <v>148</v>
      </c>
    </row>
    <row r="179" s="12" customFormat="1">
      <c r="B179" s="251"/>
      <c r="C179" s="252"/>
      <c r="D179" s="247" t="s">
        <v>162</v>
      </c>
      <c r="E179" s="253" t="s">
        <v>23</v>
      </c>
      <c r="F179" s="254" t="s">
        <v>216</v>
      </c>
      <c r="G179" s="252"/>
      <c r="H179" s="255">
        <v>0.71999999999999997</v>
      </c>
      <c r="I179" s="256"/>
      <c r="J179" s="252"/>
      <c r="K179" s="252"/>
      <c r="L179" s="257"/>
      <c r="M179" s="258"/>
      <c r="N179" s="259"/>
      <c r="O179" s="259"/>
      <c r="P179" s="259"/>
      <c r="Q179" s="259"/>
      <c r="R179" s="259"/>
      <c r="S179" s="259"/>
      <c r="T179" s="260"/>
      <c r="AT179" s="261" t="s">
        <v>162</v>
      </c>
      <c r="AU179" s="261" t="s">
        <v>86</v>
      </c>
      <c r="AV179" s="12" t="s">
        <v>86</v>
      </c>
      <c r="AW179" s="12" t="s">
        <v>40</v>
      </c>
      <c r="AX179" s="12" t="s">
        <v>77</v>
      </c>
      <c r="AY179" s="261" t="s">
        <v>148</v>
      </c>
    </row>
    <row r="180" s="14" customFormat="1">
      <c r="B180" s="273"/>
      <c r="C180" s="274"/>
      <c r="D180" s="247" t="s">
        <v>162</v>
      </c>
      <c r="E180" s="275" t="s">
        <v>23</v>
      </c>
      <c r="F180" s="276" t="s">
        <v>182</v>
      </c>
      <c r="G180" s="274"/>
      <c r="H180" s="277">
        <v>1.44</v>
      </c>
      <c r="I180" s="278"/>
      <c r="J180" s="274"/>
      <c r="K180" s="274"/>
      <c r="L180" s="279"/>
      <c r="M180" s="280"/>
      <c r="N180" s="281"/>
      <c r="O180" s="281"/>
      <c r="P180" s="281"/>
      <c r="Q180" s="281"/>
      <c r="R180" s="281"/>
      <c r="S180" s="281"/>
      <c r="T180" s="282"/>
      <c r="AT180" s="283" t="s">
        <v>162</v>
      </c>
      <c r="AU180" s="283" t="s">
        <v>86</v>
      </c>
      <c r="AV180" s="14" t="s">
        <v>170</v>
      </c>
      <c r="AW180" s="14" t="s">
        <v>40</v>
      </c>
      <c r="AX180" s="14" t="s">
        <v>77</v>
      </c>
      <c r="AY180" s="283" t="s">
        <v>148</v>
      </c>
    </row>
    <row r="181" s="12" customFormat="1">
      <c r="B181" s="251"/>
      <c r="C181" s="252"/>
      <c r="D181" s="247" t="s">
        <v>162</v>
      </c>
      <c r="E181" s="253" t="s">
        <v>23</v>
      </c>
      <c r="F181" s="254" t="s">
        <v>205</v>
      </c>
      <c r="G181" s="252"/>
      <c r="H181" s="255">
        <v>1.71</v>
      </c>
      <c r="I181" s="256"/>
      <c r="J181" s="252"/>
      <c r="K181" s="252"/>
      <c r="L181" s="257"/>
      <c r="M181" s="258"/>
      <c r="N181" s="259"/>
      <c r="O181" s="259"/>
      <c r="P181" s="259"/>
      <c r="Q181" s="259"/>
      <c r="R181" s="259"/>
      <c r="S181" s="259"/>
      <c r="T181" s="260"/>
      <c r="AT181" s="261" t="s">
        <v>162</v>
      </c>
      <c r="AU181" s="261" t="s">
        <v>86</v>
      </c>
      <c r="AV181" s="12" t="s">
        <v>86</v>
      </c>
      <c r="AW181" s="12" t="s">
        <v>40</v>
      </c>
      <c r="AX181" s="12" t="s">
        <v>77</v>
      </c>
      <c r="AY181" s="261" t="s">
        <v>148</v>
      </c>
    </row>
    <row r="182" s="12" customFormat="1">
      <c r="B182" s="251"/>
      <c r="C182" s="252"/>
      <c r="D182" s="247" t="s">
        <v>162</v>
      </c>
      <c r="E182" s="253" t="s">
        <v>23</v>
      </c>
      <c r="F182" s="254" t="s">
        <v>206</v>
      </c>
      <c r="G182" s="252"/>
      <c r="H182" s="255">
        <v>1.71</v>
      </c>
      <c r="I182" s="256"/>
      <c r="J182" s="252"/>
      <c r="K182" s="252"/>
      <c r="L182" s="257"/>
      <c r="M182" s="258"/>
      <c r="N182" s="259"/>
      <c r="O182" s="259"/>
      <c r="P182" s="259"/>
      <c r="Q182" s="259"/>
      <c r="R182" s="259"/>
      <c r="S182" s="259"/>
      <c r="T182" s="260"/>
      <c r="AT182" s="261" t="s">
        <v>162</v>
      </c>
      <c r="AU182" s="261" t="s">
        <v>86</v>
      </c>
      <c r="AV182" s="12" t="s">
        <v>86</v>
      </c>
      <c r="AW182" s="12" t="s">
        <v>40</v>
      </c>
      <c r="AX182" s="12" t="s">
        <v>77</v>
      </c>
      <c r="AY182" s="261" t="s">
        <v>148</v>
      </c>
    </row>
    <row r="183" s="13" customFormat="1">
      <c r="B183" s="262"/>
      <c r="C183" s="263"/>
      <c r="D183" s="247" t="s">
        <v>162</v>
      </c>
      <c r="E183" s="264" t="s">
        <v>23</v>
      </c>
      <c r="F183" s="265" t="s">
        <v>165</v>
      </c>
      <c r="G183" s="263"/>
      <c r="H183" s="266">
        <v>5.8200000000000003</v>
      </c>
      <c r="I183" s="267"/>
      <c r="J183" s="263"/>
      <c r="K183" s="263"/>
      <c r="L183" s="268"/>
      <c r="M183" s="269"/>
      <c r="N183" s="270"/>
      <c r="O183" s="270"/>
      <c r="P183" s="270"/>
      <c r="Q183" s="270"/>
      <c r="R183" s="270"/>
      <c r="S183" s="270"/>
      <c r="T183" s="271"/>
      <c r="AT183" s="272" t="s">
        <v>162</v>
      </c>
      <c r="AU183" s="272" t="s">
        <v>86</v>
      </c>
      <c r="AV183" s="13" t="s">
        <v>156</v>
      </c>
      <c r="AW183" s="13" t="s">
        <v>40</v>
      </c>
      <c r="AX183" s="13" t="s">
        <v>84</v>
      </c>
      <c r="AY183" s="272" t="s">
        <v>148</v>
      </c>
    </row>
    <row r="184" s="1" customFormat="1" ht="25.5" customHeight="1">
      <c r="B184" s="46"/>
      <c r="C184" s="235" t="s">
        <v>247</v>
      </c>
      <c r="D184" s="235" t="s">
        <v>151</v>
      </c>
      <c r="E184" s="236" t="s">
        <v>248</v>
      </c>
      <c r="F184" s="237" t="s">
        <v>249</v>
      </c>
      <c r="G184" s="238" t="s">
        <v>154</v>
      </c>
      <c r="H184" s="239">
        <v>5.8200000000000003</v>
      </c>
      <c r="I184" s="240"/>
      <c r="J184" s="241">
        <f>ROUND(I184*H184,2)</f>
        <v>0</v>
      </c>
      <c r="K184" s="237" t="s">
        <v>155</v>
      </c>
      <c r="L184" s="72"/>
      <c r="M184" s="242" t="s">
        <v>23</v>
      </c>
      <c r="N184" s="243" t="s">
        <v>48</v>
      </c>
      <c r="O184" s="47"/>
      <c r="P184" s="244">
        <f>O184*H184</f>
        <v>0</v>
      </c>
      <c r="Q184" s="244">
        <v>0</v>
      </c>
      <c r="R184" s="244">
        <f>Q184*H184</f>
        <v>0</v>
      </c>
      <c r="S184" s="244">
        <v>0</v>
      </c>
      <c r="T184" s="245">
        <f>S184*H184</f>
        <v>0</v>
      </c>
      <c r="AR184" s="24" t="s">
        <v>156</v>
      </c>
      <c r="AT184" s="24" t="s">
        <v>151</v>
      </c>
      <c r="AU184" s="24" t="s">
        <v>86</v>
      </c>
      <c r="AY184" s="24" t="s">
        <v>148</v>
      </c>
      <c r="BE184" s="246">
        <f>IF(N184="základní",J184,0)</f>
        <v>0</v>
      </c>
      <c r="BF184" s="246">
        <f>IF(N184="snížená",J184,0)</f>
        <v>0</v>
      </c>
      <c r="BG184" s="246">
        <f>IF(N184="zákl. přenesená",J184,0)</f>
        <v>0</v>
      </c>
      <c r="BH184" s="246">
        <f>IF(N184="sníž. přenesená",J184,0)</f>
        <v>0</v>
      </c>
      <c r="BI184" s="246">
        <f>IF(N184="nulová",J184,0)</f>
        <v>0</v>
      </c>
      <c r="BJ184" s="24" t="s">
        <v>84</v>
      </c>
      <c r="BK184" s="246">
        <f>ROUND(I184*H184,2)</f>
        <v>0</v>
      </c>
      <c r="BL184" s="24" t="s">
        <v>156</v>
      </c>
      <c r="BM184" s="24" t="s">
        <v>250</v>
      </c>
    </row>
    <row r="185" s="1" customFormat="1">
      <c r="B185" s="46"/>
      <c r="C185" s="74"/>
      <c r="D185" s="247" t="s">
        <v>158</v>
      </c>
      <c r="E185" s="74"/>
      <c r="F185" s="248" t="s">
        <v>251</v>
      </c>
      <c r="G185" s="74"/>
      <c r="H185" s="74"/>
      <c r="I185" s="203"/>
      <c r="J185" s="74"/>
      <c r="K185" s="74"/>
      <c r="L185" s="72"/>
      <c r="M185" s="249"/>
      <c r="N185" s="47"/>
      <c r="O185" s="47"/>
      <c r="P185" s="47"/>
      <c r="Q185" s="47"/>
      <c r="R185" s="47"/>
      <c r="S185" s="47"/>
      <c r="T185" s="95"/>
      <c r="AT185" s="24" t="s">
        <v>158</v>
      </c>
      <c r="AU185" s="24" t="s">
        <v>86</v>
      </c>
    </row>
    <row r="186" s="1" customFormat="1" ht="16.5" customHeight="1">
      <c r="B186" s="46"/>
      <c r="C186" s="235" t="s">
        <v>252</v>
      </c>
      <c r="D186" s="235" t="s">
        <v>151</v>
      </c>
      <c r="E186" s="236" t="s">
        <v>253</v>
      </c>
      <c r="F186" s="237" t="s">
        <v>254</v>
      </c>
      <c r="G186" s="238" t="s">
        <v>154</v>
      </c>
      <c r="H186" s="239">
        <v>5.8200000000000003</v>
      </c>
      <c r="I186" s="240"/>
      <c r="J186" s="241">
        <f>ROUND(I186*H186,2)</f>
        <v>0</v>
      </c>
      <c r="K186" s="237" t="s">
        <v>155</v>
      </c>
      <c r="L186" s="72"/>
      <c r="M186" s="242" t="s">
        <v>23</v>
      </c>
      <c r="N186" s="243" t="s">
        <v>48</v>
      </c>
      <c r="O186" s="47"/>
      <c r="P186" s="244">
        <f>O186*H186</f>
        <v>0</v>
      </c>
      <c r="Q186" s="244">
        <v>0</v>
      </c>
      <c r="R186" s="244">
        <f>Q186*H186</f>
        <v>0</v>
      </c>
      <c r="S186" s="244">
        <v>0</v>
      </c>
      <c r="T186" s="245">
        <f>S186*H186</f>
        <v>0</v>
      </c>
      <c r="AR186" s="24" t="s">
        <v>156</v>
      </c>
      <c r="AT186" s="24" t="s">
        <v>151</v>
      </c>
      <c r="AU186" s="24" t="s">
        <v>86</v>
      </c>
      <c r="AY186" s="24" t="s">
        <v>148</v>
      </c>
      <c r="BE186" s="246">
        <f>IF(N186="základní",J186,0)</f>
        <v>0</v>
      </c>
      <c r="BF186" s="246">
        <f>IF(N186="snížená",J186,0)</f>
        <v>0</v>
      </c>
      <c r="BG186" s="246">
        <f>IF(N186="zákl. přenesená",J186,0)</f>
        <v>0</v>
      </c>
      <c r="BH186" s="246">
        <f>IF(N186="sníž. přenesená",J186,0)</f>
        <v>0</v>
      </c>
      <c r="BI186" s="246">
        <f>IF(N186="nulová",J186,0)</f>
        <v>0</v>
      </c>
      <c r="BJ186" s="24" t="s">
        <v>84</v>
      </c>
      <c r="BK186" s="246">
        <f>ROUND(I186*H186,2)</f>
        <v>0</v>
      </c>
      <c r="BL186" s="24" t="s">
        <v>156</v>
      </c>
      <c r="BM186" s="24" t="s">
        <v>255</v>
      </c>
    </row>
    <row r="187" s="1" customFormat="1">
      <c r="B187" s="46"/>
      <c r="C187" s="74"/>
      <c r="D187" s="247" t="s">
        <v>158</v>
      </c>
      <c r="E187" s="74"/>
      <c r="F187" s="248" t="s">
        <v>256</v>
      </c>
      <c r="G187" s="74"/>
      <c r="H187" s="74"/>
      <c r="I187" s="203"/>
      <c r="J187" s="74"/>
      <c r="K187" s="74"/>
      <c r="L187" s="72"/>
      <c r="M187" s="249"/>
      <c r="N187" s="47"/>
      <c r="O187" s="47"/>
      <c r="P187" s="47"/>
      <c r="Q187" s="47"/>
      <c r="R187" s="47"/>
      <c r="S187" s="47"/>
      <c r="T187" s="95"/>
      <c r="AT187" s="24" t="s">
        <v>158</v>
      </c>
      <c r="AU187" s="24" t="s">
        <v>86</v>
      </c>
    </row>
    <row r="188" s="11" customFormat="1" ht="29.88" customHeight="1">
      <c r="B188" s="219"/>
      <c r="C188" s="220"/>
      <c r="D188" s="221" t="s">
        <v>76</v>
      </c>
      <c r="E188" s="233" t="s">
        <v>257</v>
      </c>
      <c r="F188" s="233" t="s">
        <v>258</v>
      </c>
      <c r="G188" s="220"/>
      <c r="H188" s="220"/>
      <c r="I188" s="223"/>
      <c r="J188" s="234">
        <f>BK188</f>
        <v>0</v>
      </c>
      <c r="K188" s="220"/>
      <c r="L188" s="225"/>
      <c r="M188" s="226"/>
      <c r="N188" s="227"/>
      <c r="O188" s="227"/>
      <c r="P188" s="228">
        <f>SUM(P189:P196)</f>
        <v>0</v>
      </c>
      <c r="Q188" s="227"/>
      <c r="R188" s="228">
        <f>SUM(R189:R196)</f>
        <v>0</v>
      </c>
      <c r="S188" s="227"/>
      <c r="T188" s="229">
        <f>SUM(T189:T196)</f>
        <v>0</v>
      </c>
      <c r="AR188" s="230" t="s">
        <v>84</v>
      </c>
      <c r="AT188" s="231" t="s">
        <v>76</v>
      </c>
      <c r="AU188" s="231" t="s">
        <v>84</v>
      </c>
      <c r="AY188" s="230" t="s">
        <v>148</v>
      </c>
      <c r="BK188" s="232">
        <f>SUM(BK189:BK196)</f>
        <v>0</v>
      </c>
    </row>
    <row r="189" s="1" customFormat="1" ht="25.5" customHeight="1">
      <c r="B189" s="46"/>
      <c r="C189" s="235" t="s">
        <v>259</v>
      </c>
      <c r="D189" s="235" t="s">
        <v>151</v>
      </c>
      <c r="E189" s="236" t="s">
        <v>260</v>
      </c>
      <c r="F189" s="237" t="s">
        <v>261</v>
      </c>
      <c r="G189" s="238" t="s">
        <v>262</v>
      </c>
      <c r="H189" s="239">
        <v>0.875</v>
      </c>
      <c r="I189" s="240"/>
      <c r="J189" s="241">
        <f>ROUND(I189*H189,2)</f>
        <v>0</v>
      </c>
      <c r="K189" s="237" t="s">
        <v>155</v>
      </c>
      <c r="L189" s="72"/>
      <c r="M189" s="242" t="s">
        <v>23</v>
      </c>
      <c r="N189" s="243" t="s">
        <v>48</v>
      </c>
      <c r="O189" s="47"/>
      <c r="P189" s="244">
        <f>O189*H189</f>
        <v>0</v>
      </c>
      <c r="Q189" s="244">
        <v>0</v>
      </c>
      <c r="R189" s="244">
        <f>Q189*H189</f>
        <v>0</v>
      </c>
      <c r="S189" s="244">
        <v>0</v>
      </c>
      <c r="T189" s="245">
        <f>S189*H189</f>
        <v>0</v>
      </c>
      <c r="AR189" s="24" t="s">
        <v>156</v>
      </c>
      <c r="AT189" s="24" t="s">
        <v>151</v>
      </c>
      <c r="AU189" s="24" t="s">
        <v>86</v>
      </c>
      <c r="AY189" s="24" t="s">
        <v>148</v>
      </c>
      <c r="BE189" s="246">
        <f>IF(N189="základní",J189,0)</f>
        <v>0</v>
      </c>
      <c r="BF189" s="246">
        <f>IF(N189="snížená",J189,0)</f>
        <v>0</v>
      </c>
      <c r="BG189" s="246">
        <f>IF(N189="zákl. přenesená",J189,0)</f>
        <v>0</v>
      </c>
      <c r="BH189" s="246">
        <f>IF(N189="sníž. přenesená",J189,0)</f>
        <v>0</v>
      </c>
      <c r="BI189" s="246">
        <f>IF(N189="nulová",J189,0)</f>
        <v>0</v>
      </c>
      <c r="BJ189" s="24" t="s">
        <v>84</v>
      </c>
      <c r="BK189" s="246">
        <f>ROUND(I189*H189,2)</f>
        <v>0</v>
      </c>
      <c r="BL189" s="24" t="s">
        <v>156</v>
      </c>
      <c r="BM189" s="24" t="s">
        <v>263</v>
      </c>
    </row>
    <row r="190" s="1" customFormat="1">
      <c r="B190" s="46"/>
      <c r="C190" s="74"/>
      <c r="D190" s="247" t="s">
        <v>158</v>
      </c>
      <c r="E190" s="74"/>
      <c r="F190" s="248" t="s">
        <v>264</v>
      </c>
      <c r="G190" s="74"/>
      <c r="H190" s="74"/>
      <c r="I190" s="203"/>
      <c r="J190" s="74"/>
      <c r="K190" s="74"/>
      <c r="L190" s="72"/>
      <c r="M190" s="249"/>
      <c r="N190" s="47"/>
      <c r="O190" s="47"/>
      <c r="P190" s="47"/>
      <c r="Q190" s="47"/>
      <c r="R190" s="47"/>
      <c r="S190" s="47"/>
      <c r="T190" s="95"/>
      <c r="AT190" s="24" t="s">
        <v>158</v>
      </c>
      <c r="AU190" s="24" t="s">
        <v>86</v>
      </c>
    </row>
    <row r="191" s="1" customFormat="1">
      <c r="B191" s="46"/>
      <c r="C191" s="74"/>
      <c r="D191" s="247" t="s">
        <v>160</v>
      </c>
      <c r="E191" s="74"/>
      <c r="F191" s="250" t="s">
        <v>265</v>
      </c>
      <c r="G191" s="74"/>
      <c r="H191" s="74"/>
      <c r="I191" s="203"/>
      <c r="J191" s="74"/>
      <c r="K191" s="74"/>
      <c r="L191" s="72"/>
      <c r="M191" s="249"/>
      <c r="N191" s="47"/>
      <c r="O191" s="47"/>
      <c r="P191" s="47"/>
      <c r="Q191" s="47"/>
      <c r="R191" s="47"/>
      <c r="S191" s="47"/>
      <c r="T191" s="95"/>
      <c r="AT191" s="24" t="s">
        <v>160</v>
      </c>
      <c r="AU191" s="24" t="s">
        <v>86</v>
      </c>
    </row>
    <row r="192" s="1" customFormat="1" ht="25.5" customHeight="1">
      <c r="B192" s="46"/>
      <c r="C192" s="235" t="s">
        <v>266</v>
      </c>
      <c r="D192" s="235" t="s">
        <v>151</v>
      </c>
      <c r="E192" s="236" t="s">
        <v>267</v>
      </c>
      <c r="F192" s="237" t="s">
        <v>268</v>
      </c>
      <c r="G192" s="238" t="s">
        <v>262</v>
      </c>
      <c r="H192" s="239">
        <v>0.876</v>
      </c>
      <c r="I192" s="240"/>
      <c r="J192" s="241">
        <f>ROUND(I192*H192,2)</f>
        <v>0</v>
      </c>
      <c r="K192" s="237" t="s">
        <v>23</v>
      </c>
      <c r="L192" s="72"/>
      <c r="M192" s="242" t="s">
        <v>23</v>
      </c>
      <c r="N192" s="243" t="s">
        <v>48</v>
      </c>
      <c r="O192" s="47"/>
      <c r="P192" s="244">
        <f>O192*H192</f>
        <v>0</v>
      </c>
      <c r="Q192" s="244">
        <v>0</v>
      </c>
      <c r="R192" s="244">
        <f>Q192*H192</f>
        <v>0</v>
      </c>
      <c r="S192" s="244">
        <v>0</v>
      </c>
      <c r="T192" s="245">
        <f>S192*H192</f>
        <v>0</v>
      </c>
      <c r="AR192" s="24" t="s">
        <v>156</v>
      </c>
      <c r="AT192" s="24" t="s">
        <v>151</v>
      </c>
      <c r="AU192" s="24" t="s">
        <v>86</v>
      </c>
      <c r="AY192" s="24" t="s">
        <v>148</v>
      </c>
      <c r="BE192" s="246">
        <f>IF(N192="základní",J192,0)</f>
        <v>0</v>
      </c>
      <c r="BF192" s="246">
        <f>IF(N192="snížená",J192,0)</f>
        <v>0</v>
      </c>
      <c r="BG192" s="246">
        <f>IF(N192="zákl. přenesená",J192,0)</f>
        <v>0</v>
      </c>
      <c r="BH192" s="246">
        <f>IF(N192="sníž. přenesená",J192,0)</f>
        <v>0</v>
      </c>
      <c r="BI192" s="246">
        <f>IF(N192="nulová",J192,0)</f>
        <v>0</v>
      </c>
      <c r="BJ192" s="24" t="s">
        <v>84</v>
      </c>
      <c r="BK192" s="246">
        <f>ROUND(I192*H192,2)</f>
        <v>0</v>
      </c>
      <c r="BL192" s="24" t="s">
        <v>156</v>
      </c>
      <c r="BM192" s="24" t="s">
        <v>269</v>
      </c>
    </row>
    <row r="193" s="1" customFormat="1">
      <c r="B193" s="46"/>
      <c r="C193" s="74"/>
      <c r="D193" s="247" t="s">
        <v>158</v>
      </c>
      <c r="E193" s="74"/>
      <c r="F193" s="248" t="s">
        <v>270</v>
      </c>
      <c r="G193" s="74"/>
      <c r="H193" s="74"/>
      <c r="I193" s="203"/>
      <c r="J193" s="74"/>
      <c r="K193" s="74"/>
      <c r="L193" s="72"/>
      <c r="M193" s="249"/>
      <c r="N193" s="47"/>
      <c r="O193" s="47"/>
      <c r="P193" s="47"/>
      <c r="Q193" s="47"/>
      <c r="R193" s="47"/>
      <c r="S193" s="47"/>
      <c r="T193" s="95"/>
      <c r="AT193" s="24" t="s">
        <v>158</v>
      </c>
      <c r="AU193" s="24" t="s">
        <v>86</v>
      </c>
    </row>
    <row r="194" s="12" customFormat="1">
      <c r="B194" s="251"/>
      <c r="C194" s="252"/>
      <c r="D194" s="247" t="s">
        <v>162</v>
      </c>
      <c r="E194" s="253" t="s">
        <v>23</v>
      </c>
      <c r="F194" s="254" t="s">
        <v>271</v>
      </c>
      <c r="G194" s="252"/>
      <c r="H194" s="255">
        <v>0.53500000000000003</v>
      </c>
      <c r="I194" s="256"/>
      <c r="J194" s="252"/>
      <c r="K194" s="252"/>
      <c r="L194" s="257"/>
      <c r="M194" s="258"/>
      <c r="N194" s="259"/>
      <c r="O194" s="259"/>
      <c r="P194" s="259"/>
      <c r="Q194" s="259"/>
      <c r="R194" s="259"/>
      <c r="S194" s="259"/>
      <c r="T194" s="260"/>
      <c r="AT194" s="261" t="s">
        <v>162</v>
      </c>
      <c r="AU194" s="261" t="s">
        <v>86</v>
      </c>
      <c r="AV194" s="12" t="s">
        <v>86</v>
      </c>
      <c r="AW194" s="12" t="s">
        <v>40</v>
      </c>
      <c r="AX194" s="12" t="s">
        <v>77</v>
      </c>
      <c r="AY194" s="261" t="s">
        <v>148</v>
      </c>
    </row>
    <row r="195" s="12" customFormat="1">
      <c r="B195" s="251"/>
      <c r="C195" s="252"/>
      <c r="D195" s="247" t="s">
        <v>162</v>
      </c>
      <c r="E195" s="253" t="s">
        <v>23</v>
      </c>
      <c r="F195" s="254" t="s">
        <v>272</v>
      </c>
      <c r="G195" s="252"/>
      <c r="H195" s="255">
        <v>0.34100000000000003</v>
      </c>
      <c r="I195" s="256"/>
      <c r="J195" s="252"/>
      <c r="K195" s="252"/>
      <c r="L195" s="257"/>
      <c r="M195" s="258"/>
      <c r="N195" s="259"/>
      <c r="O195" s="259"/>
      <c r="P195" s="259"/>
      <c r="Q195" s="259"/>
      <c r="R195" s="259"/>
      <c r="S195" s="259"/>
      <c r="T195" s="260"/>
      <c r="AT195" s="261" t="s">
        <v>162</v>
      </c>
      <c r="AU195" s="261" t="s">
        <v>86</v>
      </c>
      <c r="AV195" s="12" t="s">
        <v>86</v>
      </c>
      <c r="AW195" s="12" t="s">
        <v>40</v>
      </c>
      <c r="AX195" s="12" t="s">
        <v>77</v>
      </c>
      <c r="AY195" s="261" t="s">
        <v>148</v>
      </c>
    </row>
    <row r="196" s="13" customFormat="1">
      <c r="B196" s="262"/>
      <c r="C196" s="263"/>
      <c r="D196" s="247" t="s">
        <v>162</v>
      </c>
      <c r="E196" s="264" t="s">
        <v>23</v>
      </c>
      <c r="F196" s="265" t="s">
        <v>165</v>
      </c>
      <c r="G196" s="263"/>
      <c r="H196" s="266">
        <v>0.876</v>
      </c>
      <c r="I196" s="267"/>
      <c r="J196" s="263"/>
      <c r="K196" s="263"/>
      <c r="L196" s="268"/>
      <c r="M196" s="269"/>
      <c r="N196" s="270"/>
      <c r="O196" s="270"/>
      <c r="P196" s="270"/>
      <c r="Q196" s="270"/>
      <c r="R196" s="270"/>
      <c r="S196" s="270"/>
      <c r="T196" s="271"/>
      <c r="AT196" s="272" t="s">
        <v>162</v>
      </c>
      <c r="AU196" s="272" t="s">
        <v>86</v>
      </c>
      <c r="AV196" s="13" t="s">
        <v>156</v>
      </c>
      <c r="AW196" s="13" t="s">
        <v>40</v>
      </c>
      <c r="AX196" s="13" t="s">
        <v>84</v>
      </c>
      <c r="AY196" s="272" t="s">
        <v>148</v>
      </c>
    </row>
    <row r="197" s="11" customFormat="1" ht="29.88" customHeight="1">
      <c r="B197" s="219"/>
      <c r="C197" s="220"/>
      <c r="D197" s="221" t="s">
        <v>76</v>
      </c>
      <c r="E197" s="233" t="s">
        <v>273</v>
      </c>
      <c r="F197" s="233" t="s">
        <v>274</v>
      </c>
      <c r="G197" s="220"/>
      <c r="H197" s="220"/>
      <c r="I197" s="223"/>
      <c r="J197" s="234">
        <f>BK197</f>
        <v>0</v>
      </c>
      <c r="K197" s="220"/>
      <c r="L197" s="225"/>
      <c r="M197" s="226"/>
      <c r="N197" s="227"/>
      <c r="O197" s="227"/>
      <c r="P197" s="228">
        <f>SUM(P198:P200)</f>
        <v>0</v>
      </c>
      <c r="Q197" s="227"/>
      <c r="R197" s="228">
        <f>SUM(R198:R200)</f>
        <v>0</v>
      </c>
      <c r="S197" s="227"/>
      <c r="T197" s="229">
        <f>SUM(T198:T200)</f>
        <v>0</v>
      </c>
      <c r="AR197" s="230" t="s">
        <v>84</v>
      </c>
      <c r="AT197" s="231" t="s">
        <v>76</v>
      </c>
      <c r="AU197" s="231" t="s">
        <v>84</v>
      </c>
      <c r="AY197" s="230" t="s">
        <v>148</v>
      </c>
      <c r="BK197" s="232">
        <f>SUM(BK198:BK200)</f>
        <v>0</v>
      </c>
    </row>
    <row r="198" s="1" customFormat="1" ht="16.5" customHeight="1">
      <c r="B198" s="46"/>
      <c r="C198" s="235" t="s">
        <v>275</v>
      </c>
      <c r="D198" s="235" t="s">
        <v>151</v>
      </c>
      <c r="E198" s="236" t="s">
        <v>276</v>
      </c>
      <c r="F198" s="237" t="s">
        <v>277</v>
      </c>
      <c r="G198" s="238" t="s">
        <v>262</v>
      </c>
      <c r="H198" s="239">
        <v>0.83099999999999996</v>
      </c>
      <c r="I198" s="240"/>
      <c r="J198" s="241">
        <f>ROUND(I198*H198,2)</f>
        <v>0</v>
      </c>
      <c r="K198" s="237" t="s">
        <v>155</v>
      </c>
      <c r="L198" s="72"/>
      <c r="M198" s="242" t="s">
        <v>23</v>
      </c>
      <c r="N198" s="243" t="s">
        <v>48</v>
      </c>
      <c r="O198" s="47"/>
      <c r="P198" s="244">
        <f>O198*H198</f>
        <v>0</v>
      </c>
      <c r="Q198" s="244">
        <v>0</v>
      </c>
      <c r="R198" s="244">
        <f>Q198*H198</f>
        <v>0</v>
      </c>
      <c r="S198" s="244">
        <v>0</v>
      </c>
      <c r="T198" s="245">
        <f>S198*H198</f>
        <v>0</v>
      </c>
      <c r="AR198" s="24" t="s">
        <v>156</v>
      </c>
      <c r="AT198" s="24" t="s">
        <v>151</v>
      </c>
      <c r="AU198" s="24" t="s">
        <v>86</v>
      </c>
      <c r="AY198" s="24" t="s">
        <v>148</v>
      </c>
      <c r="BE198" s="246">
        <f>IF(N198="základní",J198,0)</f>
        <v>0</v>
      </c>
      <c r="BF198" s="246">
        <f>IF(N198="snížená",J198,0)</f>
        <v>0</v>
      </c>
      <c r="BG198" s="246">
        <f>IF(N198="zákl. přenesená",J198,0)</f>
        <v>0</v>
      </c>
      <c r="BH198" s="246">
        <f>IF(N198="sníž. přenesená",J198,0)</f>
        <v>0</v>
      </c>
      <c r="BI198" s="246">
        <f>IF(N198="nulová",J198,0)</f>
        <v>0</v>
      </c>
      <c r="BJ198" s="24" t="s">
        <v>84</v>
      </c>
      <c r="BK198" s="246">
        <f>ROUND(I198*H198,2)</f>
        <v>0</v>
      </c>
      <c r="BL198" s="24" t="s">
        <v>156</v>
      </c>
      <c r="BM198" s="24" t="s">
        <v>278</v>
      </c>
    </row>
    <row r="199" s="1" customFormat="1">
      <c r="B199" s="46"/>
      <c r="C199" s="74"/>
      <c r="D199" s="247" t="s">
        <v>158</v>
      </c>
      <c r="E199" s="74"/>
      <c r="F199" s="248" t="s">
        <v>279</v>
      </c>
      <c r="G199" s="74"/>
      <c r="H199" s="74"/>
      <c r="I199" s="203"/>
      <c r="J199" s="74"/>
      <c r="K199" s="74"/>
      <c r="L199" s="72"/>
      <c r="M199" s="249"/>
      <c r="N199" s="47"/>
      <c r="O199" s="47"/>
      <c r="P199" s="47"/>
      <c r="Q199" s="47"/>
      <c r="R199" s="47"/>
      <c r="S199" s="47"/>
      <c r="T199" s="95"/>
      <c r="AT199" s="24" t="s">
        <v>158</v>
      </c>
      <c r="AU199" s="24" t="s">
        <v>86</v>
      </c>
    </row>
    <row r="200" s="1" customFormat="1">
      <c r="B200" s="46"/>
      <c r="C200" s="74"/>
      <c r="D200" s="247" t="s">
        <v>160</v>
      </c>
      <c r="E200" s="74"/>
      <c r="F200" s="250" t="s">
        <v>280</v>
      </c>
      <c r="G200" s="74"/>
      <c r="H200" s="74"/>
      <c r="I200" s="203"/>
      <c r="J200" s="74"/>
      <c r="K200" s="74"/>
      <c r="L200" s="72"/>
      <c r="M200" s="284"/>
      <c r="N200" s="285"/>
      <c r="O200" s="285"/>
      <c r="P200" s="285"/>
      <c r="Q200" s="285"/>
      <c r="R200" s="285"/>
      <c r="S200" s="285"/>
      <c r="T200" s="286"/>
      <c r="AT200" s="24" t="s">
        <v>160</v>
      </c>
      <c r="AU200" s="24" t="s">
        <v>86</v>
      </c>
    </row>
    <row r="201" s="1" customFormat="1" ht="6.96" customHeight="1">
      <c r="B201" s="67"/>
      <c r="C201" s="68"/>
      <c r="D201" s="68"/>
      <c r="E201" s="68"/>
      <c r="F201" s="68"/>
      <c r="G201" s="68"/>
      <c r="H201" s="68"/>
      <c r="I201" s="178"/>
      <c r="J201" s="68"/>
      <c r="K201" s="68"/>
      <c r="L201" s="72"/>
    </row>
  </sheetData>
  <sheetProtection sheet="1" autoFilter="0" formatColumns="0" formatRows="0" objects="1" scenarios="1" spinCount="100000" saltValue="P2kt/vvsNoaFgkWzJ+31ubpLXCIEid9cjv5604X5PQim9KNvkcPr9Q5J3Brc/YNCjUr9Mwy24iA1grIc06xzSQ==" hashValue="cMIk+kVKLQ3gWHMczGbD5o7yY9Qukpay3jA+pe1wIsyTK5huYztBrrNMVb/X4OlhcpfiiD7N1IO1UVS6flCycg==" algorithmName="SHA-512" password="CC35"/>
  <autoFilter ref="C85:K200"/>
  <mergeCells count="13">
    <mergeCell ref="E7:H7"/>
    <mergeCell ref="E9:H9"/>
    <mergeCell ref="E11:H11"/>
    <mergeCell ref="E26:H26"/>
    <mergeCell ref="E47:H47"/>
    <mergeCell ref="E49:H49"/>
    <mergeCell ref="E51:H51"/>
    <mergeCell ref="J55:J56"/>
    <mergeCell ref="E74:H74"/>
    <mergeCell ref="E76:H76"/>
    <mergeCell ref="E78:H78"/>
    <mergeCell ref="G1:H1"/>
    <mergeCell ref="L2:V2"/>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113</v>
      </c>
      <c r="G1" s="151" t="s">
        <v>114</v>
      </c>
      <c r="H1" s="151"/>
      <c r="I1" s="152"/>
      <c r="J1" s="151" t="s">
        <v>115</v>
      </c>
      <c r="K1" s="150" t="s">
        <v>116</v>
      </c>
      <c r="L1" s="151" t="s">
        <v>117</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94</v>
      </c>
    </row>
    <row r="3" ht="6.96" customHeight="1">
      <c r="B3" s="25"/>
      <c r="C3" s="26"/>
      <c r="D3" s="26"/>
      <c r="E3" s="26"/>
      <c r="F3" s="26"/>
      <c r="G3" s="26"/>
      <c r="H3" s="26"/>
      <c r="I3" s="153"/>
      <c r="J3" s="26"/>
      <c r="K3" s="27"/>
      <c r="AT3" s="24" t="s">
        <v>86</v>
      </c>
    </row>
    <row r="4" ht="36.96" customHeight="1">
      <c r="B4" s="28"/>
      <c r="C4" s="29"/>
      <c r="D4" s="30" t="s">
        <v>118</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VD Předměřice, oprava nástaveb jezových pilířů</v>
      </c>
      <c r="F7" s="40"/>
      <c r="G7" s="40"/>
      <c r="H7" s="40"/>
      <c r="I7" s="154"/>
      <c r="J7" s="29"/>
      <c r="K7" s="31"/>
    </row>
    <row r="8">
      <c r="B8" s="28"/>
      <c r="C8" s="29"/>
      <c r="D8" s="40" t="s">
        <v>119</v>
      </c>
      <c r="E8" s="29"/>
      <c r="F8" s="29"/>
      <c r="G8" s="29"/>
      <c r="H8" s="29"/>
      <c r="I8" s="154"/>
      <c r="J8" s="29"/>
      <c r="K8" s="31"/>
    </row>
    <row r="9" s="1" customFormat="1" ht="16.5" customHeight="1">
      <c r="B9" s="46"/>
      <c r="C9" s="47"/>
      <c r="D9" s="47"/>
      <c r="E9" s="155" t="s">
        <v>120</v>
      </c>
      <c r="F9" s="47"/>
      <c r="G9" s="47"/>
      <c r="H9" s="47"/>
      <c r="I9" s="156"/>
      <c r="J9" s="47"/>
      <c r="K9" s="51"/>
    </row>
    <row r="10" s="1" customFormat="1">
      <c r="B10" s="46"/>
      <c r="C10" s="47"/>
      <c r="D10" s="40" t="s">
        <v>121</v>
      </c>
      <c r="E10" s="47"/>
      <c r="F10" s="47"/>
      <c r="G10" s="47"/>
      <c r="H10" s="47"/>
      <c r="I10" s="156"/>
      <c r="J10" s="47"/>
      <c r="K10" s="51"/>
    </row>
    <row r="11" s="1" customFormat="1" ht="36.96" customHeight="1">
      <c r="B11" s="46"/>
      <c r="C11" s="47"/>
      <c r="D11" s="47"/>
      <c r="E11" s="157" t="s">
        <v>281</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23</v>
      </c>
      <c r="K13" s="51"/>
    </row>
    <row r="14" s="1" customFormat="1" ht="14.4" customHeight="1">
      <c r="B14" s="46"/>
      <c r="C14" s="47"/>
      <c r="D14" s="40" t="s">
        <v>24</v>
      </c>
      <c r="E14" s="47"/>
      <c r="F14" s="35" t="s">
        <v>25</v>
      </c>
      <c r="G14" s="47"/>
      <c r="H14" s="47"/>
      <c r="I14" s="158" t="s">
        <v>26</v>
      </c>
      <c r="J14" s="159" t="str">
        <f>'Rekapitulace stavby'!AN8</f>
        <v>4. 8. 2017</v>
      </c>
      <c r="K14" s="51"/>
    </row>
    <row r="15" s="1" customFormat="1" ht="10.8" customHeight="1">
      <c r="B15" s="46"/>
      <c r="C15" s="47"/>
      <c r="D15" s="47"/>
      <c r="E15" s="47"/>
      <c r="F15" s="47"/>
      <c r="G15" s="47"/>
      <c r="H15" s="47"/>
      <c r="I15" s="156"/>
      <c r="J15" s="47"/>
      <c r="K15" s="51"/>
    </row>
    <row r="16" s="1" customFormat="1" ht="14.4" customHeight="1">
      <c r="B16" s="46"/>
      <c r="C16" s="47"/>
      <c r="D16" s="40" t="s">
        <v>28</v>
      </c>
      <c r="E16" s="47"/>
      <c r="F16" s="47"/>
      <c r="G16" s="47"/>
      <c r="H16" s="47"/>
      <c r="I16" s="158" t="s">
        <v>29</v>
      </c>
      <c r="J16" s="35" t="s">
        <v>30</v>
      </c>
      <c r="K16" s="51"/>
    </row>
    <row r="17" s="1" customFormat="1" ht="18" customHeight="1">
      <c r="B17" s="46"/>
      <c r="C17" s="47"/>
      <c r="D17" s="47"/>
      <c r="E17" s="35" t="s">
        <v>31</v>
      </c>
      <c r="F17" s="47"/>
      <c r="G17" s="47"/>
      <c r="H17" s="47"/>
      <c r="I17" s="158" t="s">
        <v>32</v>
      </c>
      <c r="J17" s="35" t="s">
        <v>33</v>
      </c>
      <c r="K17" s="51"/>
    </row>
    <row r="18" s="1" customFormat="1" ht="6.96" customHeight="1">
      <c r="B18" s="46"/>
      <c r="C18" s="47"/>
      <c r="D18" s="47"/>
      <c r="E18" s="47"/>
      <c r="F18" s="47"/>
      <c r="G18" s="47"/>
      <c r="H18" s="47"/>
      <c r="I18" s="156"/>
      <c r="J18" s="47"/>
      <c r="K18" s="51"/>
    </row>
    <row r="19" s="1" customFormat="1" ht="14.4" customHeight="1">
      <c r="B19" s="46"/>
      <c r="C19" s="47"/>
      <c r="D19" s="40" t="s">
        <v>34</v>
      </c>
      <c r="E19" s="47"/>
      <c r="F19" s="47"/>
      <c r="G19" s="47"/>
      <c r="H19" s="47"/>
      <c r="I19" s="158" t="s">
        <v>29</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32</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36</v>
      </c>
      <c r="E22" s="47"/>
      <c r="F22" s="47"/>
      <c r="G22" s="47"/>
      <c r="H22" s="47"/>
      <c r="I22" s="158" t="s">
        <v>29</v>
      </c>
      <c r="J22" s="35" t="s">
        <v>37</v>
      </c>
      <c r="K22" s="51"/>
    </row>
    <row r="23" s="1" customFormat="1" ht="18" customHeight="1">
      <c r="B23" s="46"/>
      <c r="C23" s="47"/>
      <c r="D23" s="47"/>
      <c r="E23" s="35" t="s">
        <v>38</v>
      </c>
      <c r="F23" s="47"/>
      <c r="G23" s="47"/>
      <c r="H23" s="47"/>
      <c r="I23" s="158" t="s">
        <v>32</v>
      </c>
      <c r="J23" s="35" t="s">
        <v>39</v>
      </c>
      <c r="K23" s="51"/>
    </row>
    <row r="24" s="1" customFormat="1" ht="6.96" customHeight="1">
      <c r="B24" s="46"/>
      <c r="C24" s="47"/>
      <c r="D24" s="47"/>
      <c r="E24" s="47"/>
      <c r="F24" s="47"/>
      <c r="G24" s="47"/>
      <c r="H24" s="47"/>
      <c r="I24" s="156"/>
      <c r="J24" s="47"/>
      <c r="K24" s="51"/>
    </row>
    <row r="25" s="1" customFormat="1" ht="14.4" customHeight="1">
      <c r="B25" s="46"/>
      <c r="C25" s="47"/>
      <c r="D25" s="40" t="s">
        <v>41</v>
      </c>
      <c r="E25" s="47"/>
      <c r="F25" s="47"/>
      <c r="G25" s="47"/>
      <c r="H25" s="47"/>
      <c r="I25" s="156"/>
      <c r="J25" s="47"/>
      <c r="K25" s="51"/>
    </row>
    <row r="26" s="7" customFormat="1" ht="16.5" customHeight="1">
      <c r="B26" s="160"/>
      <c r="C26" s="161"/>
      <c r="D26" s="161"/>
      <c r="E26" s="44" t="s">
        <v>23</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43</v>
      </c>
      <c r="E29" s="47"/>
      <c r="F29" s="47"/>
      <c r="G29" s="47"/>
      <c r="H29" s="47"/>
      <c r="I29" s="156"/>
      <c r="J29" s="167">
        <f>ROUND(J86,2)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45</v>
      </c>
      <c r="G31" s="47"/>
      <c r="H31" s="47"/>
      <c r="I31" s="168" t="s">
        <v>44</v>
      </c>
      <c r="J31" s="52" t="s">
        <v>46</v>
      </c>
      <c r="K31" s="51"/>
    </row>
    <row r="32" s="1" customFormat="1" ht="14.4" customHeight="1">
      <c r="B32" s="46"/>
      <c r="C32" s="47"/>
      <c r="D32" s="55" t="s">
        <v>47</v>
      </c>
      <c r="E32" s="55" t="s">
        <v>48</v>
      </c>
      <c r="F32" s="169">
        <f>ROUND(SUM(BE86:BE407), 2)</f>
        <v>0</v>
      </c>
      <c r="G32" s="47"/>
      <c r="H32" s="47"/>
      <c r="I32" s="170">
        <v>0.20999999999999999</v>
      </c>
      <c r="J32" s="169">
        <f>ROUND(ROUND((SUM(BE86:BE407)), 2)*I32, 2)</f>
        <v>0</v>
      </c>
      <c r="K32" s="51"/>
    </row>
    <row r="33" s="1" customFormat="1" ht="14.4" customHeight="1">
      <c r="B33" s="46"/>
      <c r="C33" s="47"/>
      <c r="D33" s="47"/>
      <c r="E33" s="55" t="s">
        <v>49</v>
      </c>
      <c r="F33" s="169">
        <f>ROUND(SUM(BF86:BF407), 2)</f>
        <v>0</v>
      </c>
      <c r="G33" s="47"/>
      <c r="H33" s="47"/>
      <c r="I33" s="170">
        <v>0.14999999999999999</v>
      </c>
      <c r="J33" s="169">
        <f>ROUND(ROUND((SUM(BF86:BF407)), 2)*I33, 2)</f>
        <v>0</v>
      </c>
      <c r="K33" s="51"/>
    </row>
    <row r="34" hidden="1" s="1" customFormat="1" ht="14.4" customHeight="1">
      <c r="B34" s="46"/>
      <c r="C34" s="47"/>
      <c r="D34" s="47"/>
      <c r="E34" s="55" t="s">
        <v>50</v>
      </c>
      <c r="F34" s="169">
        <f>ROUND(SUM(BG86:BG407), 2)</f>
        <v>0</v>
      </c>
      <c r="G34" s="47"/>
      <c r="H34" s="47"/>
      <c r="I34" s="170">
        <v>0.20999999999999999</v>
      </c>
      <c r="J34" s="169">
        <v>0</v>
      </c>
      <c r="K34" s="51"/>
    </row>
    <row r="35" hidden="1" s="1" customFormat="1" ht="14.4" customHeight="1">
      <c r="B35" s="46"/>
      <c r="C35" s="47"/>
      <c r="D35" s="47"/>
      <c r="E35" s="55" t="s">
        <v>51</v>
      </c>
      <c r="F35" s="169">
        <f>ROUND(SUM(BH86:BH407), 2)</f>
        <v>0</v>
      </c>
      <c r="G35" s="47"/>
      <c r="H35" s="47"/>
      <c r="I35" s="170">
        <v>0.14999999999999999</v>
      </c>
      <c r="J35" s="169">
        <v>0</v>
      </c>
      <c r="K35" s="51"/>
    </row>
    <row r="36" hidden="1" s="1" customFormat="1" ht="14.4" customHeight="1">
      <c r="B36" s="46"/>
      <c r="C36" s="47"/>
      <c r="D36" s="47"/>
      <c r="E36" s="55" t="s">
        <v>52</v>
      </c>
      <c r="F36" s="169">
        <f>ROUND(SUM(BI86:BI407),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53</v>
      </c>
      <c r="E38" s="98"/>
      <c r="F38" s="98"/>
      <c r="G38" s="173" t="s">
        <v>54</v>
      </c>
      <c r="H38" s="174" t="s">
        <v>55</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123</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VD Předměřice, oprava nástaveb jezových pilířů</v>
      </c>
      <c r="F47" s="40"/>
      <c r="G47" s="40"/>
      <c r="H47" s="40"/>
      <c r="I47" s="156"/>
      <c r="J47" s="47"/>
      <c r="K47" s="51"/>
    </row>
    <row r="48">
      <c r="B48" s="28"/>
      <c r="C48" s="40" t="s">
        <v>119</v>
      </c>
      <c r="D48" s="29"/>
      <c r="E48" s="29"/>
      <c r="F48" s="29"/>
      <c r="G48" s="29"/>
      <c r="H48" s="29"/>
      <c r="I48" s="154"/>
      <c r="J48" s="29"/>
      <c r="K48" s="31"/>
    </row>
    <row r="49" s="1" customFormat="1" ht="16.5" customHeight="1">
      <c r="B49" s="46"/>
      <c r="C49" s="47"/>
      <c r="D49" s="47"/>
      <c r="E49" s="155" t="s">
        <v>120</v>
      </c>
      <c r="F49" s="47"/>
      <c r="G49" s="47"/>
      <c r="H49" s="47"/>
      <c r="I49" s="156"/>
      <c r="J49" s="47"/>
      <c r="K49" s="51"/>
    </row>
    <row r="50" s="1" customFormat="1" ht="14.4" customHeight="1">
      <c r="B50" s="46"/>
      <c r="C50" s="40" t="s">
        <v>121</v>
      </c>
      <c r="D50" s="47"/>
      <c r="E50" s="47"/>
      <c r="F50" s="47"/>
      <c r="G50" s="47"/>
      <c r="H50" s="47"/>
      <c r="I50" s="156"/>
      <c r="J50" s="47"/>
      <c r="K50" s="51"/>
    </row>
    <row r="51" s="1" customFormat="1" ht="17.25" customHeight="1">
      <c r="B51" s="46"/>
      <c r="C51" s="47"/>
      <c r="D51" s="47"/>
      <c r="E51" s="157" t="str">
        <f>E11</f>
        <v>SO 01.02 - Oprava betonových konstrukcí - exteriéry pilířů</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24</v>
      </c>
      <c r="D53" s="47"/>
      <c r="E53" s="47"/>
      <c r="F53" s="35" t="str">
        <f>F14</f>
        <v>Předměřice</v>
      </c>
      <c r="G53" s="47"/>
      <c r="H53" s="47"/>
      <c r="I53" s="158" t="s">
        <v>26</v>
      </c>
      <c r="J53" s="159" t="str">
        <f>IF(J14="","",J14)</f>
        <v>4. 8. 2017</v>
      </c>
      <c r="K53" s="51"/>
    </row>
    <row r="54" s="1" customFormat="1" ht="6.96" customHeight="1">
      <c r="B54" s="46"/>
      <c r="C54" s="47"/>
      <c r="D54" s="47"/>
      <c r="E54" s="47"/>
      <c r="F54" s="47"/>
      <c r="G54" s="47"/>
      <c r="H54" s="47"/>
      <c r="I54" s="156"/>
      <c r="J54" s="47"/>
      <c r="K54" s="51"/>
    </row>
    <row r="55" s="1" customFormat="1">
      <c r="B55" s="46"/>
      <c r="C55" s="40" t="s">
        <v>28</v>
      </c>
      <c r="D55" s="47"/>
      <c r="E55" s="47"/>
      <c r="F55" s="35" t="str">
        <f>E17</f>
        <v>Povodí Labe, státní podnik</v>
      </c>
      <c r="G55" s="47"/>
      <c r="H55" s="47"/>
      <c r="I55" s="158" t="s">
        <v>36</v>
      </c>
      <c r="J55" s="44" t="str">
        <f>E23</f>
        <v>HG Partner, s.r.o.</v>
      </c>
      <c r="K55" s="51"/>
    </row>
    <row r="56" s="1" customFormat="1" ht="14.4" customHeight="1">
      <c r="B56" s="46"/>
      <c r="C56" s="40" t="s">
        <v>34</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124</v>
      </c>
      <c r="D58" s="171"/>
      <c r="E58" s="171"/>
      <c r="F58" s="171"/>
      <c r="G58" s="171"/>
      <c r="H58" s="171"/>
      <c r="I58" s="185"/>
      <c r="J58" s="186" t="s">
        <v>125</v>
      </c>
      <c r="K58" s="187"/>
    </row>
    <row r="59" s="1" customFormat="1" ht="10.32" customHeight="1">
      <c r="B59" s="46"/>
      <c r="C59" s="47"/>
      <c r="D59" s="47"/>
      <c r="E59" s="47"/>
      <c r="F59" s="47"/>
      <c r="G59" s="47"/>
      <c r="H59" s="47"/>
      <c r="I59" s="156"/>
      <c r="J59" s="47"/>
      <c r="K59" s="51"/>
    </row>
    <row r="60" s="1" customFormat="1" ht="29.28" customHeight="1">
      <c r="B60" s="46"/>
      <c r="C60" s="188" t="s">
        <v>126</v>
      </c>
      <c r="D60" s="47"/>
      <c r="E60" s="47"/>
      <c r="F60" s="47"/>
      <c r="G60" s="47"/>
      <c r="H60" s="47"/>
      <c r="I60" s="156"/>
      <c r="J60" s="167">
        <f>J86</f>
        <v>0</v>
      </c>
      <c r="K60" s="51"/>
      <c r="AU60" s="24" t="s">
        <v>127</v>
      </c>
    </row>
    <row r="61" s="8" customFormat="1" ht="24.96" customHeight="1">
      <c r="B61" s="189"/>
      <c r="C61" s="190"/>
      <c r="D61" s="191" t="s">
        <v>128</v>
      </c>
      <c r="E61" s="192"/>
      <c r="F61" s="192"/>
      <c r="G61" s="192"/>
      <c r="H61" s="192"/>
      <c r="I61" s="193"/>
      <c r="J61" s="194">
        <f>J87</f>
        <v>0</v>
      </c>
      <c r="K61" s="195"/>
    </row>
    <row r="62" s="9" customFormat="1" ht="19.92" customHeight="1">
      <c r="B62" s="196"/>
      <c r="C62" s="197"/>
      <c r="D62" s="198" t="s">
        <v>129</v>
      </c>
      <c r="E62" s="199"/>
      <c r="F62" s="199"/>
      <c r="G62" s="199"/>
      <c r="H62" s="199"/>
      <c r="I62" s="200"/>
      <c r="J62" s="201">
        <f>J88</f>
        <v>0</v>
      </c>
      <c r="K62" s="202"/>
    </row>
    <row r="63" s="9" customFormat="1" ht="19.92" customHeight="1">
      <c r="B63" s="196"/>
      <c r="C63" s="197"/>
      <c r="D63" s="198" t="s">
        <v>130</v>
      </c>
      <c r="E63" s="199"/>
      <c r="F63" s="199"/>
      <c r="G63" s="199"/>
      <c r="H63" s="199"/>
      <c r="I63" s="200"/>
      <c r="J63" s="201">
        <f>J397</f>
        <v>0</v>
      </c>
      <c r="K63" s="202"/>
    </row>
    <row r="64" s="9" customFormat="1" ht="19.92" customHeight="1">
      <c r="B64" s="196"/>
      <c r="C64" s="197"/>
      <c r="D64" s="198" t="s">
        <v>131</v>
      </c>
      <c r="E64" s="199"/>
      <c r="F64" s="199"/>
      <c r="G64" s="199"/>
      <c r="H64" s="199"/>
      <c r="I64" s="200"/>
      <c r="J64" s="201">
        <f>J404</f>
        <v>0</v>
      </c>
      <c r="K64" s="202"/>
    </row>
    <row r="65" s="1" customFormat="1" ht="21.84" customHeight="1">
      <c r="B65" s="46"/>
      <c r="C65" s="47"/>
      <c r="D65" s="47"/>
      <c r="E65" s="47"/>
      <c r="F65" s="47"/>
      <c r="G65" s="47"/>
      <c r="H65" s="47"/>
      <c r="I65" s="156"/>
      <c r="J65" s="47"/>
      <c r="K65" s="51"/>
    </row>
    <row r="66" s="1" customFormat="1" ht="6.96" customHeight="1">
      <c r="B66" s="67"/>
      <c r="C66" s="68"/>
      <c r="D66" s="68"/>
      <c r="E66" s="68"/>
      <c r="F66" s="68"/>
      <c r="G66" s="68"/>
      <c r="H66" s="68"/>
      <c r="I66" s="178"/>
      <c r="J66" s="68"/>
      <c r="K66" s="69"/>
    </row>
    <row r="70" s="1" customFormat="1" ht="6.96" customHeight="1">
      <c r="B70" s="70"/>
      <c r="C70" s="71"/>
      <c r="D70" s="71"/>
      <c r="E70" s="71"/>
      <c r="F70" s="71"/>
      <c r="G70" s="71"/>
      <c r="H70" s="71"/>
      <c r="I70" s="181"/>
      <c r="J70" s="71"/>
      <c r="K70" s="71"/>
      <c r="L70" s="72"/>
    </row>
    <row r="71" s="1" customFormat="1" ht="36.96" customHeight="1">
      <c r="B71" s="46"/>
      <c r="C71" s="73" t="s">
        <v>132</v>
      </c>
      <c r="D71" s="74"/>
      <c r="E71" s="74"/>
      <c r="F71" s="74"/>
      <c r="G71" s="74"/>
      <c r="H71" s="74"/>
      <c r="I71" s="203"/>
      <c r="J71" s="74"/>
      <c r="K71" s="74"/>
      <c r="L71" s="72"/>
    </row>
    <row r="72" s="1" customFormat="1" ht="6.96" customHeight="1">
      <c r="B72" s="46"/>
      <c r="C72" s="74"/>
      <c r="D72" s="74"/>
      <c r="E72" s="74"/>
      <c r="F72" s="74"/>
      <c r="G72" s="74"/>
      <c r="H72" s="74"/>
      <c r="I72" s="203"/>
      <c r="J72" s="74"/>
      <c r="K72" s="74"/>
      <c r="L72" s="72"/>
    </row>
    <row r="73" s="1" customFormat="1" ht="14.4" customHeight="1">
      <c r="B73" s="46"/>
      <c r="C73" s="76" t="s">
        <v>18</v>
      </c>
      <c r="D73" s="74"/>
      <c r="E73" s="74"/>
      <c r="F73" s="74"/>
      <c r="G73" s="74"/>
      <c r="H73" s="74"/>
      <c r="I73" s="203"/>
      <c r="J73" s="74"/>
      <c r="K73" s="74"/>
      <c r="L73" s="72"/>
    </row>
    <row r="74" s="1" customFormat="1" ht="16.5" customHeight="1">
      <c r="B74" s="46"/>
      <c r="C74" s="74"/>
      <c r="D74" s="74"/>
      <c r="E74" s="204" t="str">
        <f>E7</f>
        <v>VD Předměřice, oprava nástaveb jezových pilířů</v>
      </c>
      <c r="F74" s="76"/>
      <c r="G74" s="76"/>
      <c r="H74" s="76"/>
      <c r="I74" s="203"/>
      <c r="J74" s="74"/>
      <c r="K74" s="74"/>
      <c r="L74" s="72"/>
    </row>
    <row r="75">
      <c r="B75" s="28"/>
      <c r="C75" s="76" t="s">
        <v>119</v>
      </c>
      <c r="D75" s="205"/>
      <c r="E75" s="205"/>
      <c r="F75" s="205"/>
      <c r="G75" s="205"/>
      <c r="H75" s="205"/>
      <c r="I75" s="148"/>
      <c r="J75" s="205"/>
      <c r="K75" s="205"/>
      <c r="L75" s="206"/>
    </row>
    <row r="76" s="1" customFormat="1" ht="16.5" customHeight="1">
      <c r="B76" s="46"/>
      <c r="C76" s="74"/>
      <c r="D76" s="74"/>
      <c r="E76" s="204" t="s">
        <v>120</v>
      </c>
      <c r="F76" s="74"/>
      <c r="G76" s="74"/>
      <c r="H76" s="74"/>
      <c r="I76" s="203"/>
      <c r="J76" s="74"/>
      <c r="K76" s="74"/>
      <c r="L76" s="72"/>
    </row>
    <row r="77" s="1" customFormat="1" ht="14.4" customHeight="1">
      <c r="B77" s="46"/>
      <c r="C77" s="76" t="s">
        <v>121</v>
      </c>
      <c r="D77" s="74"/>
      <c r="E77" s="74"/>
      <c r="F77" s="74"/>
      <c r="G77" s="74"/>
      <c r="H77" s="74"/>
      <c r="I77" s="203"/>
      <c r="J77" s="74"/>
      <c r="K77" s="74"/>
      <c r="L77" s="72"/>
    </row>
    <row r="78" s="1" customFormat="1" ht="17.25" customHeight="1">
      <c r="B78" s="46"/>
      <c r="C78" s="74"/>
      <c r="D78" s="74"/>
      <c r="E78" s="82" t="str">
        <f>E11</f>
        <v>SO 01.02 - Oprava betonových konstrukcí - exteriéry pilířů</v>
      </c>
      <c r="F78" s="74"/>
      <c r="G78" s="74"/>
      <c r="H78" s="74"/>
      <c r="I78" s="203"/>
      <c r="J78" s="74"/>
      <c r="K78" s="74"/>
      <c r="L78" s="72"/>
    </row>
    <row r="79" s="1" customFormat="1" ht="6.96" customHeight="1">
      <c r="B79" s="46"/>
      <c r="C79" s="74"/>
      <c r="D79" s="74"/>
      <c r="E79" s="74"/>
      <c r="F79" s="74"/>
      <c r="G79" s="74"/>
      <c r="H79" s="74"/>
      <c r="I79" s="203"/>
      <c r="J79" s="74"/>
      <c r="K79" s="74"/>
      <c r="L79" s="72"/>
    </row>
    <row r="80" s="1" customFormat="1" ht="18" customHeight="1">
      <c r="B80" s="46"/>
      <c r="C80" s="76" t="s">
        <v>24</v>
      </c>
      <c r="D80" s="74"/>
      <c r="E80" s="74"/>
      <c r="F80" s="207" t="str">
        <f>F14</f>
        <v>Předměřice</v>
      </c>
      <c r="G80" s="74"/>
      <c r="H80" s="74"/>
      <c r="I80" s="208" t="s">
        <v>26</v>
      </c>
      <c r="J80" s="85" t="str">
        <f>IF(J14="","",J14)</f>
        <v>4. 8. 2017</v>
      </c>
      <c r="K80" s="74"/>
      <c r="L80" s="72"/>
    </row>
    <row r="81" s="1" customFormat="1" ht="6.96" customHeight="1">
      <c r="B81" s="46"/>
      <c r="C81" s="74"/>
      <c r="D81" s="74"/>
      <c r="E81" s="74"/>
      <c r="F81" s="74"/>
      <c r="G81" s="74"/>
      <c r="H81" s="74"/>
      <c r="I81" s="203"/>
      <c r="J81" s="74"/>
      <c r="K81" s="74"/>
      <c r="L81" s="72"/>
    </row>
    <row r="82" s="1" customFormat="1">
      <c r="B82" s="46"/>
      <c r="C82" s="76" t="s">
        <v>28</v>
      </c>
      <c r="D82" s="74"/>
      <c r="E82" s="74"/>
      <c r="F82" s="207" t="str">
        <f>E17</f>
        <v>Povodí Labe, státní podnik</v>
      </c>
      <c r="G82" s="74"/>
      <c r="H82" s="74"/>
      <c r="I82" s="208" t="s">
        <v>36</v>
      </c>
      <c r="J82" s="207" t="str">
        <f>E23</f>
        <v>HG Partner, s.r.o.</v>
      </c>
      <c r="K82" s="74"/>
      <c r="L82" s="72"/>
    </row>
    <row r="83" s="1" customFormat="1" ht="14.4" customHeight="1">
      <c r="B83" s="46"/>
      <c r="C83" s="76" t="s">
        <v>34</v>
      </c>
      <c r="D83" s="74"/>
      <c r="E83" s="74"/>
      <c r="F83" s="207" t="str">
        <f>IF(E20="","",E20)</f>
        <v/>
      </c>
      <c r="G83" s="74"/>
      <c r="H83" s="74"/>
      <c r="I83" s="203"/>
      <c r="J83" s="74"/>
      <c r="K83" s="74"/>
      <c r="L83" s="72"/>
    </row>
    <row r="84" s="1" customFormat="1" ht="10.32" customHeight="1">
      <c r="B84" s="46"/>
      <c r="C84" s="74"/>
      <c r="D84" s="74"/>
      <c r="E84" s="74"/>
      <c r="F84" s="74"/>
      <c r="G84" s="74"/>
      <c r="H84" s="74"/>
      <c r="I84" s="203"/>
      <c r="J84" s="74"/>
      <c r="K84" s="74"/>
      <c r="L84" s="72"/>
    </row>
    <row r="85" s="10" customFormat="1" ht="29.28" customHeight="1">
      <c r="B85" s="209"/>
      <c r="C85" s="210" t="s">
        <v>133</v>
      </c>
      <c r="D85" s="211" t="s">
        <v>62</v>
      </c>
      <c r="E85" s="211" t="s">
        <v>58</v>
      </c>
      <c r="F85" s="211" t="s">
        <v>134</v>
      </c>
      <c r="G85" s="211" t="s">
        <v>135</v>
      </c>
      <c r="H85" s="211" t="s">
        <v>136</v>
      </c>
      <c r="I85" s="212" t="s">
        <v>137</v>
      </c>
      <c r="J85" s="211" t="s">
        <v>125</v>
      </c>
      <c r="K85" s="213" t="s">
        <v>138</v>
      </c>
      <c r="L85" s="214"/>
      <c r="M85" s="102" t="s">
        <v>139</v>
      </c>
      <c r="N85" s="103" t="s">
        <v>47</v>
      </c>
      <c r="O85" s="103" t="s">
        <v>140</v>
      </c>
      <c r="P85" s="103" t="s">
        <v>141</v>
      </c>
      <c r="Q85" s="103" t="s">
        <v>142</v>
      </c>
      <c r="R85" s="103" t="s">
        <v>143</v>
      </c>
      <c r="S85" s="103" t="s">
        <v>144</v>
      </c>
      <c r="T85" s="104" t="s">
        <v>145</v>
      </c>
    </row>
    <row r="86" s="1" customFormat="1" ht="29.28" customHeight="1">
      <c r="B86" s="46"/>
      <c r="C86" s="108" t="s">
        <v>126</v>
      </c>
      <c r="D86" s="74"/>
      <c r="E86" s="74"/>
      <c r="F86" s="74"/>
      <c r="G86" s="74"/>
      <c r="H86" s="74"/>
      <c r="I86" s="203"/>
      <c r="J86" s="215">
        <f>BK86</f>
        <v>0</v>
      </c>
      <c r="K86" s="74"/>
      <c r="L86" s="72"/>
      <c r="M86" s="105"/>
      <c r="N86" s="106"/>
      <c r="O86" s="106"/>
      <c r="P86" s="216">
        <f>P87</f>
        <v>0</v>
      </c>
      <c r="Q86" s="106"/>
      <c r="R86" s="216">
        <f>R87</f>
        <v>16.005722969999997</v>
      </c>
      <c r="S86" s="106"/>
      <c r="T86" s="217">
        <f>T87</f>
        <v>46.235969999999995</v>
      </c>
      <c r="AT86" s="24" t="s">
        <v>76</v>
      </c>
      <c r="AU86" s="24" t="s">
        <v>127</v>
      </c>
      <c r="BK86" s="218">
        <f>BK87</f>
        <v>0</v>
      </c>
    </row>
    <row r="87" s="11" customFormat="1" ht="37.44" customHeight="1">
      <c r="B87" s="219"/>
      <c r="C87" s="220"/>
      <c r="D87" s="221" t="s">
        <v>76</v>
      </c>
      <c r="E87" s="222" t="s">
        <v>146</v>
      </c>
      <c r="F87" s="222" t="s">
        <v>147</v>
      </c>
      <c r="G87" s="220"/>
      <c r="H87" s="220"/>
      <c r="I87" s="223"/>
      <c r="J87" s="224">
        <f>BK87</f>
        <v>0</v>
      </c>
      <c r="K87" s="220"/>
      <c r="L87" s="225"/>
      <c r="M87" s="226"/>
      <c r="N87" s="227"/>
      <c r="O87" s="227"/>
      <c r="P87" s="228">
        <f>P88+P397+P404</f>
        <v>0</v>
      </c>
      <c r="Q87" s="227"/>
      <c r="R87" s="228">
        <f>R88+R397+R404</f>
        <v>16.005722969999997</v>
      </c>
      <c r="S87" s="227"/>
      <c r="T87" s="229">
        <f>T88+T397+T404</f>
        <v>46.235969999999995</v>
      </c>
      <c r="AR87" s="230" t="s">
        <v>84</v>
      </c>
      <c r="AT87" s="231" t="s">
        <v>76</v>
      </c>
      <c r="AU87" s="231" t="s">
        <v>77</v>
      </c>
      <c r="AY87" s="230" t="s">
        <v>148</v>
      </c>
      <c r="BK87" s="232">
        <f>BK88+BK397+BK404</f>
        <v>0</v>
      </c>
    </row>
    <row r="88" s="11" customFormat="1" ht="19.92" customHeight="1">
      <c r="B88" s="219"/>
      <c r="C88" s="220"/>
      <c r="D88" s="221" t="s">
        <v>76</v>
      </c>
      <c r="E88" s="233" t="s">
        <v>149</v>
      </c>
      <c r="F88" s="233" t="s">
        <v>150</v>
      </c>
      <c r="G88" s="220"/>
      <c r="H88" s="220"/>
      <c r="I88" s="223"/>
      <c r="J88" s="234">
        <f>BK88</f>
        <v>0</v>
      </c>
      <c r="K88" s="220"/>
      <c r="L88" s="225"/>
      <c r="M88" s="226"/>
      <c r="N88" s="227"/>
      <c r="O88" s="227"/>
      <c r="P88" s="228">
        <f>SUM(P89:P396)</f>
        <v>0</v>
      </c>
      <c r="Q88" s="227"/>
      <c r="R88" s="228">
        <f>SUM(R89:R396)</f>
        <v>16.005722969999997</v>
      </c>
      <c r="S88" s="227"/>
      <c r="T88" s="229">
        <f>SUM(T89:T396)</f>
        <v>46.235969999999995</v>
      </c>
      <c r="AR88" s="230" t="s">
        <v>84</v>
      </c>
      <c r="AT88" s="231" t="s">
        <v>76</v>
      </c>
      <c r="AU88" s="231" t="s">
        <v>84</v>
      </c>
      <c r="AY88" s="230" t="s">
        <v>148</v>
      </c>
      <c r="BK88" s="232">
        <f>SUM(BK89:BK396)</f>
        <v>0</v>
      </c>
    </row>
    <row r="89" s="1" customFormat="1" ht="25.5" customHeight="1">
      <c r="B89" s="46"/>
      <c r="C89" s="235" t="s">
        <v>84</v>
      </c>
      <c r="D89" s="235" t="s">
        <v>151</v>
      </c>
      <c r="E89" s="236" t="s">
        <v>282</v>
      </c>
      <c r="F89" s="237" t="s">
        <v>283</v>
      </c>
      <c r="G89" s="238" t="s">
        <v>154</v>
      </c>
      <c r="H89" s="239">
        <v>603.60299999999995</v>
      </c>
      <c r="I89" s="240"/>
      <c r="J89" s="241">
        <f>ROUND(I89*H89,2)</f>
        <v>0</v>
      </c>
      <c r="K89" s="237" t="s">
        <v>155</v>
      </c>
      <c r="L89" s="72"/>
      <c r="M89" s="242" t="s">
        <v>23</v>
      </c>
      <c r="N89" s="243" t="s">
        <v>48</v>
      </c>
      <c r="O89" s="47"/>
      <c r="P89" s="244">
        <f>O89*H89</f>
        <v>0</v>
      </c>
      <c r="Q89" s="244">
        <v>0</v>
      </c>
      <c r="R89" s="244">
        <f>Q89*H89</f>
        <v>0</v>
      </c>
      <c r="S89" s="244">
        <v>0.070000000000000007</v>
      </c>
      <c r="T89" s="245">
        <f>S89*H89</f>
        <v>42.252209999999998</v>
      </c>
      <c r="AR89" s="24" t="s">
        <v>156</v>
      </c>
      <c r="AT89" s="24" t="s">
        <v>151</v>
      </c>
      <c r="AU89" s="24" t="s">
        <v>86</v>
      </c>
      <c r="AY89" s="24" t="s">
        <v>148</v>
      </c>
      <c r="BE89" s="246">
        <f>IF(N89="základní",J89,0)</f>
        <v>0</v>
      </c>
      <c r="BF89" s="246">
        <f>IF(N89="snížená",J89,0)</f>
        <v>0</v>
      </c>
      <c r="BG89" s="246">
        <f>IF(N89="zákl. přenesená",J89,0)</f>
        <v>0</v>
      </c>
      <c r="BH89" s="246">
        <f>IF(N89="sníž. přenesená",J89,0)</f>
        <v>0</v>
      </c>
      <c r="BI89" s="246">
        <f>IF(N89="nulová",J89,0)</f>
        <v>0</v>
      </c>
      <c r="BJ89" s="24" t="s">
        <v>84</v>
      </c>
      <c r="BK89" s="246">
        <f>ROUND(I89*H89,2)</f>
        <v>0</v>
      </c>
      <c r="BL89" s="24" t="s">
        <v>156</v>
      </c>
      <c r="BM89" s="24" t="s">
        <v>284</v>
      </c>
    </row>
    <row r="90" s="1" customFormat="1">
      <c r="B90" s="46"/>
      <c r="C90" s="74"/>
      <c r="D90" s="247" t="s">
        <v>158</v>
      </c>
      <c r="E90" s="74"/>
      <c r="F90" s="248" t="s">
        <v>285</v>
      </c>
      <c r="G90" s="74"/>
      <c r="H90" s="74"/>
      <c r="I90" s="203"/>
      <c r="J90" s="74"/>
      <c r="K90" s="74"/>
      <c r="L90" s="72"/>
      <c r="M90" s="249"/>
      <c r="N90" s="47"/>
      <c r="O90" s="47"/>
      <c r="P90" s="47"/>
      <c r="Q90" s="47"/>
      <c r="R90" s="47"/>
      <c r="S90" s="47"/>
      <c r="T90" s="95"/>
      <c r="AT90" s="24" t="s">
        <v>158</v>
      </c>
      <c r="AU90" s="24" t="s">
        <v>86</v>
      </c>
    </row>
    <row r="91" s="1" customFormat="1">
      <c r="B91" s="46"/>
      <c r="C91" s="74"/>
      <c r="D91" s="247" t="s">
        <v>160</v>
      </c>
      <c r="E91" s="74"/>
      <c r="F91" s="250" t="s">
        <v>286</v>
      </c>
      <c r="G91" s="74"/>
      <c r="H91" s="74"/>
      <c r="I91" s="203"/>
      <c r="J91" s="74"/>
      <c r="K91" s="74"/>
      <c r="L91" s="72"/>
      <c r="M91" s="249"/>
      <c r="N91" s="47"/>
      <c r="O91" s="47"/>
      <c r="P91" s="47"/>
      <c r="Q91" s="47"/>
      <c r="R91" s="47"/>
      <c r="S91" s="47"/>
      <c r="T91" s="95"/>
      <c r="AT91" s="24" t="s">
        <v>160</v>
      </c>
      <c r="AU91" s="24" t="s">
        <v>86</v>
      </c>
    </row>
    <row r="92" s="1" customFormat="1">
      <c r="B92" s="46"/>
      <c r="C92" s="74"/>
      <c r="D92" s="247" t="s">
        <v>287</v>
      </c>
      <c r="E92" s="74"/>
      <c r="F92" s="250" t="s">
        <v>288</v>
      </c>
      <c r="G92" s="74"/>
      <c r="H92" s="74"/>
      <c r="I92" s="203"/>
      <c r="J92" s="74"/>
      <c r="K92" s="74"/>
      <c r="L92" s="72"/>
      <c r="M92" s="249"/>
      <c r="N92" s="47"/>
      <c r="O92" s="47"/>
      <c r="P92" s="47"/>
      <c r="Q92" s="47"/>
      <c r="R92" s="47"/>
      <c r="S92" s="47"/>
      <c r="T92" s="95"/>
      <c r="AT92" s="24" t="s">
        <v>287</v>
      </c>
      <c r="AU92" s="24" t="s">
        <v>86</v>
      </c>
    </row>
    <row r="93" s="12" customFormat="1">
      <c r="B93" s="251"/>
      <c r="C93" s="252"/>
      <c r="D93" s="247" t="s">
        <v>162</v>
      </c>
      <c r="E93" s="253" t="s">
        <v>23</v>
      </c>
      <c r="F93" s="254" t="s">
        <v>289</v>
      </c>
      <c r="G93" s="252"/>
      <c r="H93" s="255">
        <v>25.890000000000001</v>
      </c>
      <c r="I93" s="256"/>
      <c r="J93" s="252"/>
      <c r="K93" s="252"/>
      <c r="L93" s="257"/>
      <c r="M93" s="258"/>
      <c r="N93" s="259"/>
      <c r="O93" s="259"/>
      <c r="P93" s="259"/>
      <c r="Q93" s="259"/>
      <c r="R93" s="259"/>
      <c r="S93" s="259"/>
      <c r="T93" s="260"/>
      <c r="AT93" s="261" t="s">
        <v>162</v>
      </c>
      <c r="AU93" s="261" t="s">
        <v>86</v>
      </c>
      <c r="AV93" s="12" t="s">
        <v>86</v>
      </c>
      <c r="AW93" s="12" t="s">
        <v>40</v>
      </c>
      <c r="AX93" s="12" t="s">
        <v>77</v>
      </c>
      <c r="AY93" s="261" t="s">
        <v>148</v>
      </c>
    </row>
    <row r="94" s="12" customFormat="1">
      <c r="B94" s="251"/>
      <c r="C94" s="252"/>
      <c r="D94" s="247" t="s">
        <v>162</v>
      </c>
      <c r="E94" s="253" t="s">
        <v>23</v>
      </c>
      <c r="F94" s="254" t="s">
        <v>290</v>
      </c>
      <c r="G94" s="252"/>
      <c r="H94" s="255">
        <v>25.609999999999999</v>
      </c>
      <c r="I94" s="256"/>
      <c r="J94" s="252"/>
      <c r="K94" s="252"/>
      <c r="L94" s="257"/>
      <c r="M94" s="258"/>
      <c r="N94" s="259"/>
      <c r="O94" s="259"/>
      <c r="P94" s="259"/>
      <c r="Q94" s="259"/>
      <c r="R94" s="259"/>
      <c r="S94" s="259"/>
      <c r="T94" s="260"/>
      <c r="AT94" s="261" t="s">
        <v>162</v>
      </c>
      <c r="AU94" s="261" t="s">
        <v>86</v>
      </c>
      <c r="AV94" s="12" t="s">
        <v>86</v>
      </c>
      <c r="AW94" s="12" t="s">
        <v>40</v>
      </c>
      <c r="AX94" s="12" t="s">
        <v>77</v>
      </c>
      <c r="AY94" s="261" t="s">
        <v>148</v>
      </c>
    </row>
    <row r="95" s="12" customFormat="1">
      <c r="B95" s="251"/>
      <c r="C95" s="252"/>
      <c r="D95" s="247" t="s">
        <v>162</v>
      </c>
      <c r="E95" s="253" t="s">
        <v>23</v>
      </c>
      <c r="F95" s="254" t="s">
        <v>291</v>
      </c>
      <c r="G95" s="252"/>
      <c r="H95" s="255">
        <v>25.460000000000001</v>
      </c>
      <c r="I95" s="256"/>
      <c r="J95" s="252"/>
      <c r="K95" s="252"/>
      <c r="L95" s="257"/>
      <c r="M95" s="258"/>
      <c r="N95" s="259"/>
      <c r="O95" s="259"/>
      <c r="P95" s="259"/>
      <c r="Q95" s="259"/>
      <c r="R95" s="259"/>
      <c r="S95" s="259"/>
      <c r="T95" s="260"/>
      <c r="AT95" s="261" t="s">
        <v>162</v>
      </c>
      <c r="AU95" s="261" t="s">
        <v>86</v>
      </c>
      <c r="AV95" s="12" t="s">
        <v>86</v>
      </c>
      <c r="AW95" s="12" t="s">
        <v>40</v>
      </c>
      <c r="AX95" s="12" t="s">
        <v>77</v>
      </c>
      <c r="AY95" s="261" t="s">
        <v>148</v>
      </c>
    </row>
    <row r="96" s="14" customFormat="1">
      <c r="B96" s="273"/>
      <c r="C96" s="274"/>
      <c r="D96" s="247" t="s">
        <v>162</v>
      </c>
      <c r="E96" s="275" t="s">
        <v>23</v>
      </c>
      <c r="F96" s="276" t="s">
        <v>182</v>
      </c>
      <c r="G96" s="274"/>
      <c r="H96" s="277">
        <v>76.959999999999994</v>
      </c>
      <c r="I96" s="278"/>
      <c r="J96" s="274"/>
      <c r="K96" s="274"/>
      <c r="L96" s="279"/>
      <c r="M96" s="280"/>
      <c r="N96" s="281"/>
      <c r="O96" s="281"/>
      <c r="P96" s="281"/>
      <c r="Q96" s="281"/>
      <c r="R96" s="281"/>
      <c r="S96" s="281"/>
      <c r="T96" s="282"/>
      <c r="AT96" s="283" t="s">
        <v>162</v>
      </c>
      <c r="AU96" s="283" t="s">
        <v>86</v>
      </c>
      <c r="AV96" s="14" t="s">
        <v>170</v>
      </c>
      <c r="AW96" s="14" t="s">
        <v>40</v>
      </c>
      <c r="AX96" s="14" t="s">
        <v>77</v>
      </c>
      <c r="AY96" s="283" t="s">
        <v>148</v>
      </c>
    </row>
    <row r="97" s="12" customFormat="1">
      <c r="B97" s="251"/>
      <c r="C97" s="252"/>
      <c r="D97" s="247" t="s">
        <v>162</v>
      </c>
      <c r="E97" s="253" t="s">
        <v>23</v>
      </c>
      <c r="F97" s="254" t="s">
        <v>292</v>
      </c>
      <c r="G97" s="252"/>
      <c r="H97" s="255">
        <v>8.4220000000000006</v>
      </c>
      <c r="I97" s="256"/>
      <c r="J97" s="252"/>
      <c r="K97" s="252"/>
      <c r="L97" s="257"/>
      <c r="M97" s="258"/>
      <c r="N97" s="259"/>
      <c r="O97" s="259"/>
      <c r="P97" s="259"/>
      <c r="Q97" s="259"/>
      <c r="R97" s="259"/>
      <c r="S97" s="259"/>
      <c r="T97" s="260"/>
      <c r="AT97" s="261" t="s">
        <v>162</v>
      </c>
      <c r="AU97" s="261" t="s">
        <v>86</v>
      </c>
      <c r="AV97" s="12" t="s">
        <v>86</v>
      </c>
      <c r="AW97" s="12" t="s">
        <v>40</v>
      </c>
      <c r="AX97" s="12" t="s">
        <v>77</v>
      </c>
      <c r="AY97" s="261" t="s">
        <v>148</v>
      </c>
    </row>
    <row r="98" s="12" customFormat="1">
      <c r="B98" s="251"/>
      <c r="C98" s="252"/>
      <c r="D98" s="247" t="s">
        <v>162</v>
      </c>
      <c r="E98" s="253" t="s">
        <v>23</v>
      </c>
      <c r="F98" s="254" t="s">
        <v>293</v>
      </c>
      <c r="G98" s="252"/>
      <c r="H98" s="255">
        <v>30.241</v>
      </c>
      <c r="I98" s="256"/>
      <c r="J98" s="252"/>
      <c r="K98" s="252"/>
      <c r="L98" s="257"/>
      <c r="M98" s="258"/>
      <c r="N98" s="259"/>
      <c r="O98" s="259"/>
      <c r="P98" s="259"/>
      <c r="Q98" s="259"/>
      <c r="R98" s="259"/>
      <c r="S98" s="259"/>
      <c r="T98" s="260"/>
      <c r="AT98" s="261" t="s">
        <v>162</v>
      </c>
      <c r="AU98" s="261" t="s">
        <v>86</v>
      </c>
      <c r="AV98" s="12" t="s">
        <v>86</v>
      </c>
      <c r="AW98" s="12" t="s">
        <v>40</v>
      </c>
      <c r="AX98" s="12" t="s">
        <v>77</v>
      </c>
      <c r="AY98" s="261" t="s">
        <v>148</v>
      </c>
    </row>
    <row r="99" s="12" customFormat="1">
      <c r="B99" s="251"/>
      <c r="C99" s="252"/>
      <c r="D99" s="247" t="s">
        <v>162</v>
      </c>
      <c r="E99" s="253" t="s">
        <v>23</v>
      </c>
      <c r="F99" s="254" t="s">
        <v>294</v>
      </c>
      <c r="G99" s="252"/>
      <c r="H99" s="255">
        <v>-1.254</v>
      </c>
      <c r="I99" s="256"/>
      <c r="J99" s="252"/>
      <c r="K99" s="252"/>
      <c r="L99" s="257"/>
      <c r="M99" s="258"/>
      <c r="N99" s="259"/>
      <c r="O99" s="259"/>
      <c r="P99" s="259"/>
      <c r="Q99" s="259"/>
      <c r="R99" s="259"/>
      <c r="S99" s="259"/>
      <c r="T99" s="260"/>
      <c r="AT99" s="261" t="s">
        <v>162</v>
      </c>
      <c r="AU99" s="261" t="s">
        <v>86</v>
      </c>
      <c r="AV99" s="12" t="s">
        <v>86</v>
      </c>
      <c r="AW99" s="12" t="s">
        <v>40</v>
      </c>
      <c r="AX99" s="12" t="s">
        <v>77</v>
      </c>
      <c r="AY99" s="261" t="s">
        <v>148</v>
      </c>
    </row>
    <row r="100" s="12" customFormat="1">
      <c r="B100" s="251"/>
      <c r="C100" s="252"/>
      <c r="D100" s="247" t="s">
        <v>162</v>
      </c>
      <c r="E100" s="253" t="s">
        <v>23</v>
      </c>
      <c r="F100" s="254" t="s">
        <v>295</v>
      </c>
      <c r="G100" s="252"/>
      <c r="H100" s="255">
        <v>8.5500000000000007</v>
      </c>
      <c r="I100" s="256"/>
      <c r="J100" s="252"/>
      <c r="K100" s="252"/>
      <c r="L100" s="257"/>
      <c r="M100" s="258"/>
      <c r="N100" s="259"/>
      <c r="O100" s="259"/>
      <c r="P100" s="259"/>
      <c r="Q100" s="259"/>
      <c r="R100" s="259"/>
      <c r="S100" s="259"/>
      <c r="T100" s="260"/>
      <c r="AT100" s="261" t="s">
        <v>162</v>
      </c>
      <c r="AU100" s="261" t="s">
        <v>86</v>
      </c>
      <c r="AV100" s="12" t="s">
        <v>86</v>
      </c>
      <c r="AW100" s="12" t="s">
        <v>40</v>
      </c>
      <c r="AX100" s="12" t="s">
        <v>77</v>
      </c>
      <c r="AY100" s="261" t="s">
        <v>148</v>
      </c>
    </row>
    <row r="101" s="12" customFormat="1">
      <c r="B101" s="251"/>
      <c r="C101" s="252"/>
      <c r="D101" s="247" t="s">
        <v>162</v>
      </c>
      <c r="E101" s="253" t="s">
        <v>23</v>
      </c>
      <c r="F101" s="254" t="s">
        <v>296</v>
      </c>
      <c r="G101" s="252"/>
      <c r="H101" s="255">
        <v>1.47</v>
      </c>
      <c r="I101" s="256"/>
      <c r="J101" s="252"/>
      <c r="K101" s="252"/>
      <c r="L101" s="257"/>
      <c r="M101" s="258"/>
      <c r="N101" s="259"/>
      <c r="O101" s="259"/>
      <c r="P101" s="259"/>
      <c r="Q101" s="259"/>
      <c r="R101" s="259"/>
      <c r="S101" s="259"/>
      <c r="T101" s="260"/>
      <c r="AT101" s="261" t="s">
        <v>162</v>
      </c>
      <c r="AU101" s="261" t="s">
        <v>86</v>
      </c>
      <c r="AV101" s="12" t="s">
        <v>86</v>
      </c>
      <c r="AW101" s="12" t="s">
        <v>40</v>
      </c>
      <c r="AX101" s="12" t="s">
        <v>77</v>
      </c>
      <c r="AY101" s="261" t="s">
        <v>148</v>
      </c>
    </row>
    <row r="102" s="12" customFormat="1">
      <c r="B102" s="251"/>
      <c r="C102" s="252"/>
      <c r="D102" s="247" t="s">
        <v>162</v>
      </c>
      <c r="E102" s="253" t="s">
        <v>23</v>
      </c>
      <c r="F102" s="254" t="s">
        <v>297</v>
      </c>
      <c r="G102" s="252"/>
      <c r="H102" s="255">
        <v>15.929</v>
      </c>
      <c r="I102" s="256"/>
      <c r="J102" s="252"/>
      <c r="K102" s="252"/>
      <c r="L102" s="257"/>
      <c r="M102" s="258"/>
      <c r="N102" s="259"/>
      <c r="O102" s="259"/>
      <c r="P102" s="259"/>
      <c r="Q102" s="259"/>
      <c r="R102" s="259"/>
      <c r="S102" s="259"/>
      <c r="T102" s="260"/>
      <c r="AT102" s="261" t="s">
        <v>162</v>
      </c>
      <c r="AU102" s="261" t="s">
        <v>86</v>
      </c>
      <c r="AV102" s="12" t="s">
        <v>86</v>
      </c>
      <c r="AW102" s="12" t="s">
        <v>40</v>
      </c>
      <c r="AX102" s="12" t="s">
        <v>77</v>
      </c>
      <c r="AY102" s="261" t="s">
        <v>148</v>
      </c>
    </row>
    <row r="103" s="14" customFormat="1">
      <c r="B103" s="273"/>
      <c r="C103" s="274"/>
      <c r="D103" s="247" t="s">
        <v>162</v>
      </c>
      <c r="E103" s="275" t="s">
        <v>23</v>
      </c>
      <c r="F103" s="276" t="s">
        <v>182</v>
      </c>
      <c r="G103" s="274"/>
      <c r="H103" s="277">
        <v>63.357999999999997</v>
      </c>
      <c r="I103" s="278"/>
      <c r="J103" s="274"/>
      <c r="K103" s="274"/>
      <c r="L103" s="279"/>
      <c r="M103" s="280"/>
      <c r="N103" s="281"/>
      <c r="O103" s="281"/>
      <c r="P103" s="281"/>
      <c r="Q103" s="281"/>
      <c r="R103" s="281"/>
      <c r="S103" s="281"/>
      <c r="T103" s="282"/>
      <c r="AT103" s="283" t="s">
        <v>162</v>
      </c>
      <c r="AU103" s="283" t="s">
        <v>86</v>
      </c>
      <c r="AV103" s="14" t="s">
        <v>170</v>
      </c>
      <c r="AW103" s="14" t="s">
        <v>40</v>
      </c>
      <c r="AX103" s="14" t="s">
        <v>77</v>
      </c>
      <c r="AY103" s="283" t="s">
        <v>148</v>
      </c>
    </row>
    <row r="104" s="12" customFormat="1">
      <c r="B104" s="251"/>
      <c r="C104" s="252"/>
      <c r="D104" s="247" t="s">
        <v>162</v>
      </c>
      <c r="E104" s="253" t="s">
        <v>23</v>
      </c>
      <c r="F104" s="254" t="s">
        <v>298</v>
      </c>
      <c r="G104" s="252"/>
      <c r="H104" s="255">
        <v>8.2040000000000006</v>
      </c>
      <c r="I104" s="256"/>
      <c r="J104" s="252"/>
      <c r="K104" s="252"/>
      <c r="L104" s="257"/>
      <c r="M104" s="258"/>
      <c r="N104" s="259"/>
      <c r="O104" s="259"/>
      <c r="P104" s="259"/>
      <c r="Q104" s="259"/>
      <c r="R104" s="259"/>
      <c r="S104" s="259"/>
      <c r="T104" s="260"/>
      <c r="AT104" s="261" t="s">
        <v>162</v>
      </c>
      <c r="AU104" s="261" t="s">
        <v>86</v>
      </c>
      <c r="AV104" s="12" t="s">
        <v>86</v>
      </c>
      <c r="AW104" s="12" t="s">
        <v>40</v>
      </c>
      <c r="AX104" s="12" t="s">
        <v>77</v>
      </c>
      <c r="AY104" s="261" t="s">
        <v>148</v>
      </c>
    </row>
    <row r="105" s="12" customFormat="1">
      <c r="B105" s="251"/>
      <c r="C105" s="252"/>
      <c r="D105" s="247" t="s">
        <v>162</v>
      </c>
      <c r="E105" s="253" t="s">
        <v>23</v>
      </c>
      <c r="F105" s="254" t="s">
        <v>299</v>
      </c>
      <c r="G105" s="252"/>
      <c r="H105" s="255">
        <v>30.879000000000001</v>
      </c>
      <c r="I105" s="256"/>
      <c r="J105" s="252"/>
      <c r="K105" s="252"/>
      <c r="L105" s="257"/>
      <c r="M105" s="258"/>
      <c r="N105" s="259"/>
      <c r="O105" s="259"/>
      <c r="P105" s="259"/>
      <c r="Q105" s="259"/>
      <c r="R105" s="259"/>
      <c r="S105" s="259"/>
      <c r="T105" s="260"/>
      <c r="AT105" s="261" t="s">
        <v>162</v>
      </c>
      <c r="AU105" s="261" t="s">
        <v>86</v>
      </c>
      <c r="AV105" s="12" t="s">
        <v>86</v>
      </c>
      <c r="AW105" s="12" t="s">
        <v>40</v>
      </c>
      <c r="AX105" s="12" t="s">
        <v>77</v>
      </c>
      <c r="AY105" s="261" t="s">
        <v>148</v>
      </c>
    </row>
    <row r="106" s="12" customFormat="1">
      <c r="B106" s="251"/>
      <c r="C106" s="252"/>
      <c r="D106" s="247" t="s">
        <v>162</v>
      </c>
      <c r="E106" s="253" t="s">
        <v>23</v>
      </c>
      <c r="F106" s="254" t="s">
        <v>300</v>
      </c>
      <c r="G106" s="252"/>
      <c r="H106" s="255">
        <v>-1.254</v>
      </c>
      <c r="I106" s="256"/>
      <c r="J106" s="252"/>
      <c r="K106" s="252"/>
      <c r="L106" s="257"/>
      <c r="M106" s="258"/>
      <c r="N106" s="259"/>
      <c r="O106" s="259"/>
      <c r="P106" s="259"/>
      <c r="Q106" s="259"/>
      <c r="R106" s="259"/>
      <c r="S106" s="259"/>
      <c r="T106" s="260"/>
      <c r="AT106" s="261" t="s">
        <v>162</v>
      </c>
      <c r="AU106" s="261" t="s">
        <v>86</v>
      </c>
      <c r="AV106" s="12" t="s">
        <v>86</v>
      </c>
      <c r="AW106" s="12" t="s">
        <v>40</v>
      </c>
      <c r="AX106" s="12" t="s">
        <v>77</v>
      </c>
      <c r="AY106" s="261" t="s">
        <v>148</v>
      </c>
    </row>
    <row r="107" s="12" customFormat="1">
      <c r="B107" s="251"/>
      <c r="C107" s="252"/>
      <c r="D107" s="247" t="s">
        <v>162</v>
      </c>
      <c r="E107" s="253" t="s">
        <v>23</v>
      </c>
      <c r="F107" s="254" t="s">
        <v>301</v>
      </c>
      <c r="G107" s="252"/>
      <c r="H107" s="255">
        <v>8.5500000000000007</v>
      </c>
      <c r="I107" s="256"/>
      <c r="J107" s="252"/>
      <c r="K107" s="252"/>
      <c r="L107" s="257"/>
      <c r="M107" s="258"/>
      <c r="N107" s="259"/>
      <c r="O107" s="259"/>
      <c r="P107" s="259"/>
      <c r="Q107" s="259"/>
      <c r="R107" s="259"/>
      <c r="S107" s="259"/>
      <c r="T107" s="260"/>
      <c r="AT107" s="261" t="s">
        <v>162</v>
      </c>
      <c r="AU107" s="261" t="s">
        <v>86</v>
      </c>
      <c r="AV107" s="12" t="s">
        <v>86</v>
      </c>
      <c r="AW107" s="12" t="s">
        <v>40</v>
      </c>
      <c r="AX107" s="12" t="s">
        <v>77</v>
      </c>
      <c r="AY107" s="261" t="s">
        <v>148</v>
      </c>
    </row>
    <row r="108" s="12" customFormat="1">
      <c r="B108" s="251"/>
      <c r="C108" s="252"/>
      <c r="D108" s="247" t="s">
        <v>162</v>
      </c>
      <c r="E108" s="253" t="s">
        <v>23</v>
      </c>
      <c r="F108" s="254" t="s">
        <v>302</v>
      </c>
      <c r="G108" s="252"/>
      <c r="H108" s="255">
        <v>1.54</v>
      </c>
      <c r="I108" s="256"/>
      <c r="J108" s="252"/>
      <c r="K108" s="252"/>
      <c r="L108" s="257"/>
      <c r="M108" s="258"/>
      <c r="N108" s="259"/>
      <c r="O108" s="259"/>
      <c r="P108" s="259"/>
      <c r="Q108" s="259"/>
      <c r="R108" s="259"/>
      <c r="S108" s="259"/>
      <c r="T108" s="260"/>
      <c r="AT108" s="261" t="s">
        <v>162</v>
      </c>
      <c r="AU108" s="261" t="s">
        <v>86</v>
      </c>
      <c r="AV108" s="12" t="s">
        <v>86</v>
      </c>
      <c r="AW108" s="12" t="s">
        <v>40</v>
      </c>
      <c r="AX108" s="12" t="s">
        <v>77</v>
      </c>
      <c r="AY108" s="261" t="s">
        <v>148</v>
      </c>
    </row>
    <row r="109" s="12" customFormat="1">
      <c r="B109" s="251"/>
      <c r="C109" s="252"/>
      <c r="D109" s="247" t="s">
        <v>162</v>
      </c>
      <c r="E109" s="253" t="s">
        <v>23</v>
      </c>
      <c r="F109" s="254" t="s">
        <v>303</v>
      </c>
      <c r="G109" s="252"/>
      <c r="H109" s="255">
        <v>15.958</v>
      </c>
      <c r="I109" s="256"/>
      <c r="J109" s="252"/>
      <c r="K109" s="252"/>
      <c r="L109" s="257"/>
      <c r="M109" s="258"/>
      <c r="N109" s="259"/>
      <c r="O109" s="259"/>
      <c r="P109" s="259"/>
      <c r="Q109" s="259"/>
      <c r="R109" s="259"/>
      <c r="S109" s="259"/>
      <c r="T109" s="260"/>
      <c r="AT109" s="261" t="s">
        <v>162</v>
      </c>
      <c r="AU109" s="261" t="s">
        <v>86</v>
      </c>
      <c r="AV109" s="12" t="s">
        <v>86</v>
      </c>
      <c r="AW109" s="12" t="s">
        <v>40</v>
      </c>
      <c r="AX109" s="12" t="s">
        <v>77</v>
      </c>
      <c r="AY109" s="261" t="s">
        <v>148</v>
      </c>
    </row>
    <row r="110" s="14" customFormat="1">
      <c r="B110" s="273"/>
      <c r="C110" s="274"/>
      <c r="D110" s="247" t="s">
        <v>162</v>
      </c>
      <c r="E110" s="275" t="s">
        <v>23</v>
      </c>
      <c r="F110" s="276" t="s">
        <v>182</v>
      </c>
      <c r="G110" s="274"/>
      <c r="H110" s="277">
        <v>63.877000000000002</v>
      </c>
      <c r="I110" s="278"/>
      <c r="J110" s="274"/>
      <c r="K110" s="274"/>
      <c r="L110" s="279"/>
      <c r="M110" s="280"/>
      <c r="N110" s="281"/>
      <c r="O110" s="281"/>
      <c r="P110" s="281"/>
      <c r="Q110" s="281"/>
      <c r="R110" s="281"/>
      <c r="S110" s="281"/>
      <c r="T110" s="282"/>
      <c r="AT110" s="283" t="s">
        <v>162</v>
      </c>
      <c r="AU110" s="283" t="s">
        <v>86</v>
      </c>
      <c r="AV110" s="14" t="s">
        <v>170</v>
      </c>
      <c r="AW110" s="14" t="s">
        <v>40</v>
      </c>
      <c r="AX110" s="14" t="s">
        <v>77</v>
      </c>
      <c r="AY110" s="283" t="s">
        <v>148</v>
      </c>
    </row>
    <row r="111" s="12" customFormat="1">
      <c r="B111" s="251"/>
      <c r="C111" s="252"/>
      <c r="D111" s="247" t="s">
        <v>162</v>
      </c>
      <c r="E111" s="253" t="s">
        <v>23</v>
      </c>
      <c r="F111" s="254" t="s">
        <v>304</v>
      </c>
      <c r="G111" s="252"/>
      <c r="H111" s="255">
        <v>8.4109999999999996</v>
      </c>
      <c r="I111" s="256"/>
      <c r="J111" s="252"/>
      <c r="K111" s="252"/>
      <c r="L111" s="257"/>
      <c r="M111" s="258"/>
      <c r="N111" s="259"/>
      <c r="O111" s="259"/>
      <c r="P111" s="259"/>
      <c r="Q111" s="259"/>
      <c r="R111" s="259"/>
      <c r="S111" s="259"/>
      <c r="T111" s="260"/>
      <c r="AT111" s="261" t="s">
        <v>162</v>
      </c>
      <c r="AU111" s="261" t="s">
        <v>86</v>
      </c>
      <c r="AV111" s="12" t="s">
        <v>86</v>
      </c>
      <c r="AW111" s="12" t="s">
        <v>40</v>
      </c>
      <c r="AX111" s="12" t="s">
        <v>77</v>
      </c>
      <c r="AY111" s="261" t="s">
        <v>148</v>
      </c>
    </row>
    <row r="112" s="12" customFormat="1">
      <c r="B112" s="251"/>
      <c r="C112" s="252"/>
      <c r="D112" s="247" t="s">
        <v>162</v>
      </c>
      <c r="E112" s="253" t="s">
        <v>23</v>
      </c>
      <c r="F112" s="254" t="s">
        <v>305</v>
      </c>
      <c r="G112" s="252"/>
      <c r="H112" s="255">
        <v>29.988</v>
      </c>
      <c r="I112" s="256"/>
      <c r="J112" s="252"/>
      <c r="K112" s="252"/>
      <c r="L112" s="257"/>
      <c r="M112" s="258"/>
      <c r="N112" s="259"/>
      <c r="O112" s="259"/>
      <c r="P112" s="259"/>
      <c r="Q112" s="259"/>
      <c r="R112" s="259"/>
      <c r="S112" s="259"/>
      <c r="T112" s="260"/>
      <c r="AT112" s="261" t="s">
        <v>162</v>
      </c>
      <c r="AU112" s="261" t="s">
        <v>86</v>
      </c>
      <c r="AV112" s="12" t="s">
        <v>86</v>
      </c>
      <c r="AW112" s="12" t="s">
        <v>40</v>
      </c>
      <c r="AX112" s="12" t="s">
        <v>77</v>
      </c>
      <c r="AY112" s="261" t="s">
        <v>148</v>
      </c>
    </row>
    <row r="113" s="12" customFormat="1">
      <c r="B113" s="251"/>
      <c r="C113" s="252"/>
      <c r="D113" s="247" t="s">
        <v>162</v>
      </c>
      <c r="E113" s="253" t="s">
        <v>23</v>
      </c>
      <c r="F113" s="254" t="s">
        <v>306</v>
      </c>
      <c r="G113" s="252"/>
      <c r="H113" s="255">
        <v>-1.254</v>
      </c>
      <c r="I113" s="256"/>
      <c r="J113" s="252"/>
      <c r="K113" s="252"/>
      <c r="L113" s="257"/>
      <c r="M113" s="258"/>
      <c r="N113" s="259"/>
      <c r="O113" s="259"/>
      <c r="P113" s="259"/>
      <c r="Q113" s="259"/>
      <c r="R113" s="259"/>
      <c r="S113" s="259"/>
      <c r="T113" s="260"/>
      <c r="AT113" s="261" t="s">
        <v>162</v>
      </c>
      <c r="AU113" s="261" t="s">
        <v>86</v>
      </c>
      <c r="AV113" s="12" t="s">
        <v>86</v>
      </c>
      <c r="AW113" s="12" t="s">
        <v>40</v>
      </c>
      <c r="AX113" s="12" t="s">
        <v>77</v>
      </c>
      <c r="AY113" s="261" t="s">
        <v>148</v>
      </c>
    </row>
    <row r="114" s="12" customFormat="1">
      <c r="B114" s="251"/>
      <c r="C114" s="252"/>
      <c r="D114" s="247" t="s">
        <v>162</v>
      </c>
      <c r="E114" s="253" t="s">
        <v>23</v>
      </c>
      <c r="F114" s="254" t="s">
        <v>307</v>
      </c>
      <c r="G114" s="252"/>
      <c r="H114" s="255">
        <v>8.5500000000000007</v>
      </c>
      <c r="I114" s="256"/>
      <c r="J114" s="252"/>
      <c r="K114" s="252"/>
      <c r="L114" s="257"/>
      <c r="M114" s="258"/>
      <c r="N114" s="259"/>
      <c r="O114" s="259"/>
      <c r="P114" s="259"/>
      <c r="Q114" s="259"/>
      <c r="R114" s="259"/>
      <c r="S114" s="259"/>
      <c r="T114" s="260"/>
      <c r="AT114" s="261" t="s">
        <v>162</v>
      </c>
      <c r="AU114" s="261" t="s">
        <v>86</v>
      </c>
      <c r="AV114" s="12" t="s">
        <v>86</v>
      </c>
      <c r="AW114" s="12" t="s">
        <v>40</v>
      </c>
      <c r="AX114" s="12" t="s">
        <v>77</v>
      </c>
      <c r="AY114" s="261" t="s">
        <v>148</v>
      </c>
    </row>
    <row r="115" s="12" customFormat="1">
      <c r="B115" s="251"/>
      <c r="C115" s="252"/>
      <c r="D115" s="247" t="s">
        <v>162</v>
      </c>
      <c r="E115" s="253" t="s">
        <v>23</v>
      </c>
      <c r="F115" s="254" t="s">
        <v>308</v>
      </c>
      <c r="G115" s="252"/>
      <c r="H115" s="255">
        <v>1.54</v>
      </c>
      <c r="I115" s="256"/>
      <c r="J115" s="252"/>
      <c r="K115" s="252"/>
      <c r="L115" s="257"/>
      <c r="M115" s="258"/>
      <c r="N115" s="259"/>
      <c r="O115" s="259"/>
      <c r="P115" s="259"/>
      <c r="Q115" s="259"/>
      <c r="R115" s="259"/>
      <c r="S115" s="259"/>
      <c r="T115" s="260"/>
      <c r="AT115" s="261" t="s">
        <v>162</v>
      </c>
      <c r="AU115" s="261" t="s">
        <v>86</v>
      </c>
      <c r="AV115" s="12" t="s">
        <v>86</v>
      </c>
      <c r="AW115" s="12" t="s">
        <v>40</v>
      </c>
      <c r="AX115" s="12" t="s">
        <v>77</v>
      </c>
      <c r="AY115" s="261" t="s">
        <v>148</v>
      </c>
    </row>
    <row r="116" s="12" customFormat="1">
      <c r="B116" s="251"/>
      <c r="C116" s="252"/>
      <c r="D116" s="247" t="s">
        <v>162</v>
      </c>
      <c r="E116" s="253" t="s">
        <v>23</v>
      </c>
      <c r="F116" s="254" t="s">
        <v>309</v>
      </c>
      <c r="G116" s="252"/>
      <c r="H116" s="255">
        <v>16.254000000000001</v>
      </c>
      <c r="I116" s="256"/>
      <c r="J116" s="252"/>
      <c r="K116" s="252"/>
      <c r="L116" s="257"/>
      <c r="M116" s="258"/>
      <c r="N116" s="259"/>
      <c r="O116" s="259"/>
      <c r="P116" s="259"/>
      <c r="Q116" s="259"/>
      <c r="R116" s="259"/>
      <c r="S116" s="259"/>
      <c r="T116" s="260"/>
      <c r="AT116" s="261" t="s">
        <v>162</v>
      </c>
      <c r="AU116" s="261" t="s">
        <v>86</v>
      </c>
      <c r="AV116" s="12" t="s">
        <v>86</v>
      </c>
      <c r="AW116" s="12" t="s">
        <v>40</v>
      </c>
      <c r="AX116" s="12" t="s">
        <v>77</v>
      </c>
      <c r="AY116" s="261" t="s">
        <v>148</v>
      </c>
    </row>
    <row r="117" s="14" customFormat="1">
      <c r="B117" s="273"/>
      <c r="C117" s="274"/>
      <c r="D117" s="247" t="s">
        <v>162</v>
      </c>
      <c r="E117" s="275" t="s">
        <v>23</v>
      </c>
      <c r="F117" s="276" t="s">
        <v>182</v>
      </c>
      <c r="G117" s="274"/>
      <c r="H117" s="277">
        <v>63.488999999999997</v>
      </c>
      <c r="I117" s="278"/>
      <c r="J117" s="274"/>
      <c r="K117" s="274"/>
      <c r="L117" s="279"/>
      <c r="M117" s="280"/>
      <c r="N117" s="281"/>
      <c r="O117" s="281"/>
      <c r="P117" s="281"/>
      <c r="Q117" s="281"/>
      <c r="R117" s="281"/>
      <c r="S117" s="281"/>
      <c r="T117" s="282"/>
      <c r="AT117" s="283" t="s">
        <v>162</v>
      </c>
      <c r="AU117" s="283" t="s">
        <v>86</v>
      </c>
      <c r="AV117" s="14" t="s">
        <v>170</v>
      </c>
      <c r="AW117" s="14" t="s">
        <v>40</v>
      </c>
      <c r="AX117" s="14" t="s">
        <v>77</v>
      </c>
      <c r="AY117" s="283" t="s">
        <v>148</v>
      </c>
    </row>
    <row r="118" s="12" customFormat="1">
      <c r="B118" s="251"/>
      <c r="C118" s="252"/>
      <c r="D118" s="247" t="s">
        <v>162</v>
      </c>
      <c r="E118" s="253" t="s">
        <v>23</v>
      </c>
      <c r="F118" s="254" t="s">
        <v>310</v>
      </c>
      <c r="G118" s="252"/>
      <c r="H118" s="255">
        <v>23.041</v>
      </c>
      <c r="I118" s="256"/>
      <c r="J118" s="252"/>
      <c r="K118" s="252"/>
      <c r="L118" s="257"/>
      <c r="M118" s="258"/>
      <c r="N118" s="259"/>
      <c r="O118" s="259"/>
      <c r="P118" s="259"/>
      <c r="Q118" s="259"/>
      <c r="R118" s="259"/>
      <c r="S118" s="259"/>
      <c r="T118" s="260"/>
      <c r="AT118" s="261" t="s">
        <v>162</v>
      </c>
      <c r="AU118" s="261" t="s">
        <v>86</v>
      </c>
      <c r="AV118" s="12" t="s">
        <v>86</v>
      </c>
      <c r="AW118" s="12" t="s">
        <v>40</v>
      </c>
      <c r="AX118" s="12" t="s">
        <v>77</v>
      </c>
      <c r="AY118" s="261" t="s">
        <v>148</v>
      </c>
    </row>
    <row r="119" s="12" customFormat="1">
      <c r="B119" s="251"/>
      <c r="C119" s="252"/>
      <c r="D119" s="247" t="s">
        <v>162</v>
      </c>
      <c r="E119" s="253" t="s">
        <v>23</v>
      </c>
      <c r="F119" s="254" t="s">
        <v>311</v>
      </c>
      <c r="G119" s="252"/>
      <c r="H119" s="255">
        <v>10.208</v>
      </c>
      <c r="I119" s="256"/>
      <c r="J119" s="252"/>
      <c r="K119" s="252"/>
      <c r="L119" s="257"/>
      <c r="M119" s="258"/>
      <c r="N119" s="259"/>
      <c r="O119" s="259"/>
      <c r="P119" s="259"/>
      <c r="Q119" s="259"/>
      <c r="R119" s="259"/>
      <c r="S119" s="259"/>
      <c r="T119" s="260"/>
      <c r="AT119" s="261" t="s">
        <v>162</v>
      </c>
      <c r="AU119" s="261" t="s">
        <v>86</v>
      </c>
      <c r="AV119" s="12" t="s">
        <v>86</v>
      </c>
      <c r="AW119" s="12" t="s">
        <v>40</v>
      </c>
      <c r="AX119" s="12" t="s">
        <v>77</v>
      </c>
      <c r="AY119" s="261" t="s">
        <v>148</v>
      </c>
    </row>
    <row r="120" s="12" customFormat="1">
      <c r="B120" s="251"/>
      <c r="C120" s="252"/>
      <c r="D120" s="247" t="s">
        <v>162</v>
      </c>
      <c r="E120" s="253" t="s">
        <v>23</v>
      </c>
      <c r="F120" s="254" t="s">
        <v>312</v>
      </c>
      <c r="G120" s="252"/>
      <c r="H120" s="255">
        <v>11.408</v>
      </c>
      <c r="I120" s="256"/>
      <c r="J120" s="252"/>
      <c r="K120" s="252"/>
      <c r="L120" s="257"/>
      <c r="M120" s="258"/>
      <c r="N120" s="259"/>
      <c r="O120" s="259"/>
      <c r="P120" s="259"/>
      <c r="Q120" s="259"/>
      <c r="R120" s="259"/>
      <c r="S120" s="259"/>
      <c r="T120" s="260"/>
      <c r="AT120" s="261" t="s">
        <v>162</v>
      </c>
      <c r="AU120" s="261" t="s">
        <v>86</v>
      </c>
      <c r="AV120" s="12" t="s">
        <v>86</v>
      </c>
      <c r="AW120" s="12" t="s">
        <v>40</v>
      </c>
      <c r="AX120" s="12" t="s">
        <v>77</v>
      </c>
      <c r="AY120" s="261" t="s">
        <v>148</v>
      </c>
    </row>
    <row r="121" s="12" customFormat="1">
      <c r="B121" s="251"/>
      <c r="C121" s="252"/>
      <c r="D121" s="247" t="s">
        <v>162</v>
      </c>
      <c r="E121" s="253" t="s">
        <v>23</v>
      </c>
      <c r="F121" s="254" t="s">
        <v>313</v>
      </c>
      <c r="G121" s="252"/>
      <c r="H121" s="255">
        <v>14.08</v>
      </c>
      <c r="I121" s="256"/>
      <c r="J121" s="252"/>
      <c r="K121" s="252"/>
      <c r="L121" s="257"/>
      <c r="M121" s="258"/>
      <c r="N121" s="259"/>
      <c r="O121" s="259"/>
      <c r="P121" s="259"/>
      <c r="Q121" s="259"/>
      <c r="R121" s="259"/>
      <c r="S121" s="259"/>
      <c r="T121" s="260"/>
      <c r="AT121" s="261" t="s">
        <v>162</v>
      </c>
      <c r="AU121" s="261" t="s">
        <v>86</v>
      </c>
      <c r="AV121" s="12" t="s">
        <v>86</v>
      </c>
      <c r="AW121" s="12" t="s">
        <v>40</v>
      </c>
      <c r="AX121" s="12" t="s">
        <v>77</v>
      </c>
      <c r="AY121" s="261" t="s">
        <v>148</v>
      </c>
    </row>
    <row r="122" s="12" customFormat="1">
      <c r="B122" s="251"/>
      <c r="C122" s="252"/>
      <c r="D122" s="247" t="s">
        <v>162</v>
      </c>
      <c r="E122" s="253" t="s">
        <v>23</v>
      </c>
      <c r="F122" s="254" t="s">
        <v>314</v>
      </c>
      <c r="G122" s="252"/>
      <c r="H122" s="255">
        <v>38.909999999999997</v>
      </c>
      <c r="I122" s="256"/>
      <c r="J122" s="252"/>
      <c r="K122" s="252"/>
      <c r="L122" s="257"/>
      <c r="M122" s="258"/>
      <c r="N122" s="259"/>
      <c r="O122" s="259"/>
      <c r="P122" s="259"/>
      <c r="Q122" s="259"/>
      <c r="R122" s="259"/>
      <c r="S122" s="259"/>
      <c r="T122" s="260"/>
      <c r="AT122" s="261" t="s">
        <v>162</v>
      </c>
      <c r="AU122" s="261" t="s">
        <v>86</v>
      </c>
      <c r="AV122" s="12" t="s">
        <v>86</v>
      </c>
      <c r="AW122" s="12" t="s">
        <v>40</v>
      </c>
      <c r="AX122" s="12" t="s">
        <v>77</v>
      </c>
      <c r="AY122" s="261" t="s">
        <v>148</v>
      </c>
    </row>
    <row r="123" s="12" customFormat="1">
      <c r="B123" s="251"/>
      <c r="C123" s="252"/>
      <c r="D123" s="247" t="s">
        <v>162</v>
      </c>
      <c r="E123" s="253" t="s">
        <v>23</v>
      </c>
      <c r="F123" s="254" t="s">
        <v>315</v>
      </c>
      <c r="G123" s="252"/>
      <c r="H123" s="255">
        <v>10.208</v>
      </c>
      <c r="I123" s="256"/>
      <c r="J123" s="252"/>
      <c r="K123" s="252"/>
      <c r="L123" s="257"/>
      <c r="M123" s="258"/>
      <c r="N123" s="259"/>
      <c r="O123" s="259"/>
      <c r="P123" s="259"/>
      <c r="Q123" s="259"/>
      <c r="R123" s="259"/>
      <c r="S123" s="259"/>
      <c r="T123" s="260"/>
      <c r="AT123" s="261" t="s">
        <v>162</v>
      </c>
      <c r="AU123" s="261" t="s">
        <v>86</v>
      </c>
      <c r="AV123" s="12" t="s">
        <v>86</v>
      </c>
      <c r="AW123" s="12" t="s">
        <v>40</v>
      </c>
      <c r="AX123" s="12" t="s">
        <v>77</v>
      </c>
      <c r="AY123" s="261" t="s">
        <v>148</v>
      </c>
    </row>
    <row r="124" s="14" customFormat="1">
      <c r="B124" s="273"/>
      <c r="C124" s="274"/>
      <c r="D124" s="247" t="s">
        <v>162</v>
      </c>
      <c r="E124" s="275" t="s">
        <v>23</v>
      </c>
      <c r="F124" s="276" t="s">
        <v>182</v>
      </c>
      <c r="G124" s="274"/>
      <c r="H124" s="277">
        <v>107.855</v>
      </c>
      <c r="I124" s="278"/>
      <c r="J124" s="274"/>
      <c r="K124" s="274"/>
      <c r="L124" s="279"/>
      <c r="M124" s="280"/>
      <c r="N124" s="281"/>
      <c r="O124" s="281"/>
      <c r="P124" s="281"/>
      <c r="Q124" s="281"/>
      <c r="R124" s="281"/>
      <c r="S124" s="281"/>
      <c r="T124" s="282"/>
      <c r="AT124" s="283" t="s">
        <v>162</v>
      </c>
      <c r="AU124" s="283" t="s">
        <v>86</v>
      </c>
      <c r="AV124" s="14" t="s">
        <v>170</v>
      </c>
      <c r="AW124" s="14" t="s">
        <v>40</v>
      </c>
      <c r="AX124" s="14" t="s">
        <v>77</v>
      </c>
      <c r="AY124" s="283" t="s">
        <v>148</v>
      </c>
    </row>
    <row r="125" s="12" customFormat="1">
      <c r="B125" s="251"/>
      <c r="C125" s="252"/>
      <c r="D125" s="247" t="s">
        <v>162</v>
      </c>
      <c r="E125" s="253" t="s">
        <v>23</v>
      </c>
      <c r="F125" s="254" t="s">
        <v>316</v>
      </c>
      <c r="G125" s="252"/>
      <c r="H125" s="255">
        <v>46.082000000000001</v>
      </c>
      <c r="I125" s="256"/>
      <c r="J125" s="252"/>
      <c r="K125" s="252"/>
      <c r="L125" s="257"/>
      <c r="M125" s="258"/>
      <c r="N125" s="259"/>
      <c r="O125" s="259"/>
      <c r="P125" s="259"/>
      <c r="Q125" s="259"/>
      <c r="R125" s="259"/>
      <c r="S125" s="259"/>
      <c r="T125" s="260"/>
      <c r="AT125" s="261" t="s">
        <v>162</v>
      </c>
      <c r="AU125" s="261" t="s">
        <v>86</v>
      </c>
      <c r="AV125" s="12" t="s">
        <v>86</v>
      </c>
      <c r="AW125" s="12" t="s">
        <v>40</v>
      </c>
      <c r="AX125" s="12" t="s">
        <v>77</v>
      </c>
      <c r="AY125" s="261" t="s">
        <v>148</v>
      </c>
    </row>
    <row r="126" s="12" customFormat="1">
      <c r="B126" s="251"/>
      <c r="C126" s="252"/>
      <c r="D126" s="247" t="s">
        <v>162</v>
      </c>
      <c r="E126" s="253" t="s">
        <v>23</v>
      </c>
      <c r="F126" s="254" t="s">
        <v>317</v>
      </c>
      <c r="G126" s="252"/>
      <c r="H126" s="255">
        <v>20.416</v>
      </c>
      <c r="I126" s="256"/>
      <c r="J126" s="252"/>
      <c r="K126" s="252"/>
      <c r="L126" s="257"/>
      <c r="M126" s="258"/>
      <c r="N126" s="259"/>
      <c r="O126" s="259"/>
      <c r="P126" s="259"/>
      <c r="Q126" s="259"/>
      <c r="R126" s="259"/>
      <c r="S126" s="259"/>
      <c r="T126" s="260"/>
      <c r="AT126" s="261" t="s">
        <v>162</v>
      </c>
      <c r="AU126" s="261" t="s">
        <v>86</v>
      </c>
      <c r="AV126" s="12" t="s">
        <v>86</v>
      </c>
      <c r="AW126" s="12" t="s">
        <v>40</v>
      </c>
      <c r="AX126" s="12" t="s">
        <v>77</v>
      </c>
      <c r="AY126" s="261" t="s">
        <v>148</v>
      </c>
    </row>
    <row r="127" s="12" customFormat="1">
      <c r="B127" s="251"/>
      <c r="C127" s="252"/>
      <c r="D127" s="247" t="s">
        <v>162</v>
      </c>
      <c r="E127" s="253" t="s">
        <v>23</v>
      </c>
      <c r="F127" s="254" t="s">
        <v>318</v>
      </c>
      <c r="G127" s="252"/>
      <c r="H127" s="255">
        <v>24.056000000000001</v>
      </c>
      <c r="I127" s="256"/>
      <c r="J127" s="252"/>
      <c r="K127" s="252"/>
      <c r="L127" s="257"/>
      <c r="M127" s="258"/>
      <c r="N127" s="259"/>
      <c r="O127" s="259"/>
      <c r="P127" s="259"/>
      <c r="Q127" s="259"/>
      <c r="R127" s="259"/>
      <c r="S127" s="259"/>
      <c r="T127" s="260"/>
      <c r="AT127" s="261" t="s">
        <v>162</v>
      </c>
      <c r="AU127" s="261" t="s">
        <v>86</v>
      </c>
      <c r="AV127" s="12" t="s">
        <v>86</v>
      </c>
      <c r="AW127" s="12" t="s">
        <v>40</v>
      </c>
      <c r="AX127" s="12" t="s">
        <v>77</v>
      </c>
      <c r="AY127" s="261" t="s">
        <v>148</v>
      </c>
    </row>
    <row r="128" s="12" customFormat="1">
      <c r="B128" s="251"/>
      <c r="C128" s="252"/>
      <c r="D128" s="247" t="s">
        <v>162</v>
      </c>
      <c r="E128" s="253" t="s">
        <v>23</v>
      </c>
      <c r="F128" s="254" t="s">
        <v>319</v>
      </c>
      <c r="G128" s="252"/>
      <c r="H128" s="255">
        <v>28.16</v>
      </c>
      <c r="I128" s="256"/>
      <c r="J128" s="252"/>
      <c r="K128" s="252"/>
      <c r="L128" s="257"/>
      <c r="M128" s="258"/>
      <c r="N128" s="259"/>
      <c r="O128" s="259"/>
      <c r="P128" s="259"/>
      <c r="Q128" s="259"/>
      <c r="R128" s="259"/>
      <c r="S128" s="259"/>
      <c r="T128" s="260"/>
      <c r="AT128" s="261" t="s">
        <v>162</v>
      </c>
      <c r="AU128" s="261" t="s">
        <v>86</v>
      </c>
      <c r="AV128" s="12" t="s">
        <v>86</v>
      </c>
      <c r="AW128" s="12" t="s">
        <v>40</v>
      </c>
      <c r="AX128" s="12" t="s">
        <v>77</v>
      </c>
      <c r="AY128" s="261" t="s">
        <v>148</v>
      </c>
    </row>
    <row r="129" s="14" customFormat="1">
      <c r="B129" s="273"/>
      <c r="C129" s="274"/>
      <c r="D129" s="247" t="s">
        <v>162</v>
      </c>
      <c r="E129" s="275" t="s">
        <v>23</v>
      </c>
      <c r="F129" s="276" t="s">
        <v>182</v>
      </c>
      <c r="G129" s="274"/>
      <c r="H129" s="277">
        <v>118.714</v>
      </c>
      <c r="I129" s="278"/>
      <c r="J129" s="274"/>
      <c r="K129" s="274"/>
      <c r="L129" s="279"/>
      <c r="M129" s="280"/>
      <c r="N129" s="281"/>
      <c r="O129" s="281"/>
      <c r="P129" s="281"/>
      <c r="Q129" s="281"/>
      <c r="R129" s="281"/>
      <c r="S129" s="281"/>
      <c r="T129" s="282"/>
      <c r="AT129" s="283" t="s">
        <v>162</v>
      </c>
      <c r="AU129" s="283" t="s">
        <v>86</v>
      </c>
      <c r="AV129" s="14" t="s">
        <v>170</v>
      </c>
      <c r="AW129" s="14" t="s">
        <v>40</v>
      </c>
      <c r="AX129" s="14" t="s">
        <v>77</v>
      </c>
      <c r="AY129" s="283" t="s">
        <v>148</v>
      </c>
    </row>
    <row r="130" s="12" customFormat="1">
      <c r="B130" s="251"/>
      <c r="C130" s="252"/>
      <c r="D130" s="247" t="s">
        <v>162</v>
      </c>
      <c r="E130" s="253" t="s">
        <v>23</v>
      </c>
      <c r="F130" s="254" t="s">
        <v>320</v>
      </c>
      <c r="G130" s="252"/>
      <c r="H130" s="255">
        <v>23.109999999999999</v>
      </c>
      <c r="I130" s="256"/>
      <c r="J130" s="252"/>
      <c r="K130" s="252"/>
      <c r="L130" s="257"/>
      <c r="M130" s="258"/>
      <c r="N130" s="259"/>
      <c r="O130" s="259"/>
      <c r="P130" s="259"/>
      <c r="Q130" s="259"/>
      <c r="R130" s="259"/>
      <c r="S130" s="259"/>
      <c r="T130" s="260"/>
      <c r="AT130" s="261" t="s">
        <v>162</v>
      </c>
      <c r="AU130" s="261" t="s">
        <v>86</v>
      </c>
      <c r="AV130" s="12" t="s">
        <v>86</v>
      </c>
      <c r="AW130" s="12" t="s">
        <v>40</v>
      </c>
      <c r="AX130" s="12" t="s">
        <v>77</v>
      </c>
      <c r="AY130" s="261" t="s">
        <v>148</v>
      </c>
    </row>
    <row r="131" s="12" customFormat="1">
      <c r="B131" s="251"/>
      <c r="C131" s="252"/>
      <c r="D131" s="247" t="s">
        <v>162</v>
      </c>
      <c r="E131" s="253" t="s">
        <v>23</v>
      </c>
      <c r="F131" s="254" t="s">
        <v>321</v>
      </c>
      <c r="G131" s="252"/>
      <c r="H131" s="255">
        <v>10.208</v>
      </c>
      <c r="I131" s="256"/>
      <c r="J131" s="252"/>
      <c r="K131" s="252"/>
      <c r="L131" s="257"/>
      <c r="M131" s="258"/>
      <c r="N131" s="259"/>
      <c r="O131" s="259"/>
      <c r="P131" s="259"/>
      <c r="Q131" s="259"/>
      <c r="R131" s="259"/>
      <c r="S131" s="259"/>
      <c r="T131" s="260"/>
      <c r="AT131" s="261" t="s">
        <v>162</v>
      </c>
      <c r="AU131" s="261" t="s">
        <v>86</v>
      </c>
      <c r="AV131" s="12" t="s">
        <v>86</v>
      </c>
      <c r="AW131" s="12" t="s">
        <v>40</v>
      </c>
      <c r="AX131" s="12" t="s">
        <v>77</v>
      </c>
      <c r="AY131" s="261" t="s">
        <v>148</v>
      </c>
    </row>
    <row r="132" s="12" customFormat="1">
      <c r="B132" s="251"/>
      <c r="C132" s="252"/>
      <c r="D132" s="247" t="s">
        <v>162</v>
      </c>
      <c r="E132" s="253" t="s">
        <v>23</v>
      </c>
      <c r="F132" s="254" t="s">
        <v>322</v>
      </c>
      <c r="G132" s="252"/>
      <c r="H132" s="255">
        <v>12.077999999999999</v>
      </c>
      <c r="I132" s="256"/>
      <c r="J132" s="252"/>
      <c r="K132" s="252"/>
      <c r="L132" s="257"/>
      <c r="M132" s="258"/>
      <c r="N132" s="259"/>
      <c r="O132" s="259"/>
      <c r="P132" s="259"/>
      <c r="Q132" s="259"/>
      <c r="R132" s="259"/>
      <c r="S132" s="259"/>
      <c r="T132" s="260"/>
      <c r="AT132" s="261" t="s">
        <v>162</v>
      </c>
      <c r="AU132" s="261" t="s">
        <v>86</v>
      </c>
      <c r="AV132" s="12" t="s">
        <v>86</v>
      </c>
      <c r="AW132" s="12" t="s">
        <v>40</v>
      </c>
      <c r="AX132" s="12" t="s">
        <v>77</v>
      </c>
      <c r="AY132" s="261" t="s">
        <v>148</v>
      </c>
    </row>
    <row r="133" s="12" customFormat="1">
      <c r="B133" s="251"/>
      <c r="C133" s="252"/>
      <c r="D133" s="247" t="s">
        <v>162</v>
      </c>
      <c r="E133" s="253" t="s">
        <v>23</v>
      </c>
      <c r="F133" s="254" t="s">
        <v>323</v>
      </c>
      <c r="G133" s="252"/>
      <c r="H133" s="255">
        <v>14.651999999999999</v>
      </c>
      <c r="I133" s="256"/>
      <c r="J133" s="252"/>
      <c r="K133" s="252"/>
      <c r="L133" s="257"/>
      <c r="M133" s="258"/>
      <c r="N133" s="259"/>
      <c r="O133" s="259"/>
      <c r="P133" s="259"/>
      <c r="Q133" s="259"/>
      <c r="R133" s="259"/>
      <c r="S133" s="259"/>
      <c r="T133" s="260"/>
      <c r="AT133" s="261" t="s">
        <v>162</v>
      </c>
      <c r="AU133" s="261" t="s">
        <v>86</v>
      </c>
      <c r="AV133" s="12" t="s">
        <v>86</v>
      </c>
      <c r="AW133" s="12" t="s">
        <v>40</v>
      </c>
      <c r="AX133" s="12" t="s">
        <v>77</v>
      </c>
      <c r="AY133" s="261" t="s">
        <v>148</v>
      </c>
    </row>
    <row r="134" s="12" customFormat="1">
      <c r="B134" s="251"/>
      <c r="C134" s="252"/>
      <c r="D134" s="247" t="s">
        <v>162</v>
      </c>
      <c r="E134" s="253" t="s">
        <v>23</v>
      </c>
      <c r="F134" s="254" t="s">
        <v>324</v>
      </c>
      <c r="G134" s="252"/>
      <c r="H134" s="255">
        <v>39.094000000000001</v>
      </c>
      <c r="I134" s="256"/>
      <c r="J134" s="252"/>
      <c r="K134" s="252"/>
      <c r="L134" s="257"/>
      <c r="M134" s="258"/>
      <c r="N134" s="259"/>
      <c r="O134" s="259"/>
      <c r="P134" s="259"/>
      <c r="Q134" s="259"/>
      <c r="R134" s="259"/>
      <c r="S134" s="259"/>
      <c r="T134" s="260"/>
      <c r="AT134" s="261" t="s">
        <v>162</v>
      </c>
      <c r="AU134" s="261" t="s">
        <v>86</v>
      </c>
      <c r="AV134" s="12" t="s">
        <v>86</v>
      </c>
      <c r="AW134" s="12" t="s">
        <v>40</v>
      </c>
      <c r="AX134" s="12" t="s">
        <v>77</v>
      </c>
      <c r="AY134" s="261" t="s">
        <v>148</v>
      </c>
    </row>
    <row r="135" s="12" customFormat="1">
      <c r="B135" s="251"/>
      <c r="C135" s="252"/>
      <c r="D135" s="247" t="s">
        <v>162</v>
      </c>
      <c r="E135" s="253" t="s">
        <v>23</v>
      </c>
      <c r="F135" s="254" t="s">
        <v>315</v>
      </c>
      <c r="G135" s="252"/>
      <c r="H135" s="255">
        <v>10.208</v>
      </c>
      <c r="I135" s="256"/>
      <c r="J135" s="252"/>
      <c r="K135" s="252"/>
      <c r="L135" s="257"/>
      <c r="M135" s="258"/>
      <c r="N135" s="259"/>
      <c r="O135" s="259"/>
      <c r="P135" s="259"/>
      <c r="Q135" s="259"/>
      <c r="R135" s="259"/>
      <c r="S135" s="259"/>
      <c r="T135" s="260"/>
      <c r="AT135" s="261" t="s">
        <v>162</v>
      </c>
      <c r="AU135" s="261" t="s">
        <v>86</v>
      </c>
      <c r="AV135" s="12" t="s">
        <v>86</v>
      </c>
      <c r="AW135" s="12" t="s">
        <v>40</v>
      </c>
      <c r="AX135" s="12" t="s">
        <v>77</v>
      </c>
      <c r="AY135" s="261" t="s">
        <v>148</v>
      </c>
    </row>
    <row r="136" s="13" customFormat="1">
      <c r="B136" s="262"/>
      <c r="C136" s="263"/>
      <c r="D136" s="247" t="s">
        <v>162</v>
      </c>
      <c r="E136" s="264" t="s">
        <v>23</v>
      </c>
      <c r="F136" s="265" t="s">
        <v>165</v>
      </c>
      <c r="G136" s="263"/>
      <c r="H136" s="266">
        <v>603.60299999999995</v>
      </c>
      <c r="I136" s="267"/>
      <c r="J136" s="263"/>
      <c r="K136" s="263"/>
      <c r="L136" s="268"/>
      <c r="M136" s="269"/>
      <c r="N136" s="270"/>
      <c r="O136" s="270"/>
      <c r="P136" s="270"/>
      <c r="Q136" s="270"/>
      <c r="R136" s="270"/>
      <c r="S136" s="270"/>
      <c r="T136" s="271"/>
      <c r="AT136" s="272" t="s">
        <v>162</v>
      </c>
      <c r="AU136" s="272" t="s">
        <v>86</v>
      </c>
      <c r="AV136" s="13" t="s">
        <v>156</v>
      </c>
      <c r="AW136" s="13" t="s">
        <v>40</v>
      </c>
      <c r="AX136" s="13" t="s">
        <v>84</v>
      </c>
      <c r="AY136" s="272" t="s">
        <v>148</v>
      </c>
    </row>
    <row r="137" s="1" customFormat="1" ht="16.5" customHeight="1">
      <c r="B137" s="46"/>
      <c r="C137" s="235" t="s">
        <v>86</v>
      </c>
      <c r="D137" s="235" t="s">
        <v>151</v>
      </c>
      <c r="E137" s="236" t="s">
        <v>325</v>
      </c>
      <c r="F137" s="237" t="s">
        <v>326</v>
      </c>
      <c r="G137" s="238" t="s">
        <v>154</v>
      </c>
      <c r="H137" s="239">
        <v>603.60299999999995</v>
      </c>
      <c r="I137" s="240"/>
      <c r="J137" s="241">
        <f>ROUND(I137*H137,2)</f>
        <v>0</v>
      </c>
      <c r="K137" s="237" t="s">
        <v>155</v>
      </c>
      <c r="L137" s="72"/>
      <c r="M137" s="242" t="s">
        <v>23</v>
      </c>
      <c r="N137" s="243" t="s">
        <v>48</v>
      </c>
      <c r="O137" s="47"/>
      <c r="P137" s="244">
        <f>O137*H137</f>
        <v>0</v>
      </c>
      <c r="Q137" s="244">
        <v>0</v>
      </c>
      <c r="R137" s="244">
        <f>Q137*H137</f>
        <v>0</v>
      </c>
      <c r="S137" s="244">
        <v>0</v>
      </c>
      <c r="T137" s="245">
        <f>S137*H137</f>
        <v>0</v>
      </c>
      <c r="AR137" s="24" t="s">
        <v>156</v>
      </c>
      <c r="AT137" s="24" t="s">
        <v>151</v>
      </c>
      <c r="AU137" s="24" t="s">
        <v>86</v>
      </c>
      <c r="AY137" s="24" t="s">
        <v>148</v>
      </c>
      <c r="BE137" s="246">
        <f>IF(N137="základní",J137,0)</f>
        <v>0</v>
      </c>
      <c r="BF137" s="246">
        <f>IF(N137="snížená",J137,0)</f>
        <v>0</v>
      </c>
      <c r="BG137" s="246">
        <f>IF(N137="zákl. přenesená",J137,0)</f>
        <v>0</v>
      </c>
      <c r="BH137" s="246">
        <f>IF(N137="sníž. přenesená",J137,0)</f>
        <v>0</v>
      </c>
      <c r="BI137" s="246">
        <f>IF(N137="nulová",J137,0)</f>
        <v>0</v>
      </c>
      <c r="BJ137" s="24" t="s">
        <v>84</v>
      </c>
      <c r="BK137" s="246">
        <f>ROUND(I137*H137,2)</f>
        <v>0</v>
      </c>
      <c r="BL137" s="24" t="s">
        <v>156</v>
      </c>
      <c r="BM137" s="24" t="s">
        <v>327</v>
      </c>
    </row>
    <row r="138" s="1" customFormat="1">
      <c r="B138" s="46"/>
      <c r="C138" s="74"/>
      <c r="D138" s="247" t="s">
        <v>158</v>
      </c>
      <c r="E138" s="74"/>
      <c r="F138" s="248" t="s">
        <v>328</v>
      </c>
      <c r="G138" s="74"/>
      <c r="H138" s="74"/>
      <c r="I138" s="203"/>
      <c r="J138" s="74"/>
      <c r="K138" s="74"/>
      <c r="L138" s="72"/>
      <c r="M138" s="249"/>
      <c r="N138" s="47"/>
      <c r="O138" s="47"/>
      <c r="P138" s="47"/>
      <c r="Q138" s="47"/>
      <c r="R138" s="47"/>
      <c r="S138" s="47"/>
      <c r="T138" s="95"/>
      <c r="AT138" s="24" t="s">
        <v>158</v>
      </c>
      <c r="AU138" s="24" t="s">
        <v>86</v>
      </c>
    </row>
    <row r="139" s="1" customFormat="1">
      <c r="B139" s="46"/>
      <c r="C139" s="74"/>
      <c r="D139" s="247" t="s">
        <v>160</v>
      </c>
      <c r="E139" s="74"/>
      <c r="F139" s="250" t="s">
        <v>286</v>
      </c>
      <c r="G139" s="74"/>
      <c r="H139" s="74"/>
      <c r="I139" s="203"/>
      <c r="J139" s="74"/>
      <c r="K139" s="74"/>
      <c r="L139" s="72"/>
      <c r="M139" s="249"/>
      <c r="N139" s="47"/>
      <c r="O139" s="47"/>
      <c r="P139" s="47"/>
      <c r="Q139" s="47"/>
      <c r="R139" s="47"/>
      <c r="S139" s="47"/>
      <c r="T139" s="95"/>
      <c r="AT139" s="24" t="s">
        <v>160</v>
      </c>
      <c r="AU139" s="24" t="s">
        <v>86</v>
      </c>
    </row>
    <row r="140" s="1" customFormat="1" ht="16.5" customHeight="1">
      <c r="B140" s="46"/>
      <c r="C140" s="235" t="s">
        <v>170</v>
      </c>
      <c r="D140" s="235" t="s">
        <v>151</v>
      </c>
      <c r="E140" s="236" t="s">
        <v>329</v>
      </c>
      <c r="F140" s="237" t="s">
        <v>330</v>
      </c>
      <c r="G140" s="238" t="s">
        <v>154</v>
      </c>
      <c r="H140" s="239">
        <v>55.237000000000002</v>
      </c>
      <c r="I140" s="240"/>
      <c r="J140" s="241">
        <f>ROUND(I140*H140,2)</f>
        <v>0</v>
      </c>
      <c r="K140" s="237" t="s">
        <v>155</v>
      </c>
      <c r="L140" s="72"/>
      <c r="M140" s="242" t="s">
        <v>23</v>
      </c>
      <c r="N140" s="243" t="s">
        <v>48</v>
      </c>
      <c r="O140" s="47"/>
      <c r="P140" s="244">
        <f>O140*H140</f>
        <v>0</v>
      </c>
      <c r="Q140" s="244">
        <v>0</v>
      </c>
      <c r="R140" s="244">
        <f>Q140*H140</f>
        <v>0</v>
      </c>
      <c r="S140" s="244">
        <v>0</v>
      </c>
      <c r="T140" s="245">
        <f>S140*H140</f>
        <v>0</v>
      </c>
      <c r="AR140" s="24" t="s">
        <v>156</v>
      </c>
      <c r="AT140" s="24" t="s">
        <v>151</v>
      </c>
      <c r="AU140" s="24" t="s">
        <v>86</v>
      </c>
      <c r="AY140" s="24" t="s">
        <v>148</v>
      </c>
      <c r="BE140" s="246">
        <f>IF(N140="základní",J140,0)</f>
        <v>0</v>
      </c>
      <c r="BF140" s="246">
        <f>IF(N140="snížená",J140,0)</f>
        <v>0</v>
      </c>
      <c r="BG140" s="246">
        <f>IF(N140="zákl. přenesená",J140,0)</f>
        <v>0</v>
      </c>
      <c r="BH140" s="246">
        <f>IF(N140="sníž. přenesená",J140,0)</f>
        <v>0</v>
      </c>
      <c r="BI140" s="246">
        <f>IF(N140="nulová",J140,0)</f>
        <v>0</v>
      </c>
      <c r="BJ140" s="24" t="s">
        <v>84</v>
      </c>
      <c r="BK140" s="246">
        <f>ROUND(I140*H140,2)</f>
        <v>0</v>
      </c>
      <c r="BL140" s="24" t="s">
        <v>156</v>
      </c>
      <c r="BM140" s="24" t="s">
        <v>331</v>
      </c>
    </row>
    <row r="141" s="1" customFormat="1">
      <c r="B141" s="46"/>
      <c r="C141" s="74"/>
      <c r="D141" s="247" t="s">
        <v>158</v>
      </c>
      <c r="E141" s="74"/>
      <c r="F141" s="248" t="s">
        <v>332</v>
      </c>
      <c r="G141" s="74"/>
      <c r="H141" s="74"/>
      <c r="I141" s="203"/>
      <c r="J141" s="74"/>
      <c r="K141" s="74"/>
      <c r="L141" s="72"/>
      <c r="M141" s="249"/>
      <c r="N141" s="47"/>
      <c r="O141" s="47"/>
      <c r="P141" s="47"/>
      <c r="Q141" s="47"/>
      <c r="R141" s="47"/>
      <c r="S141" s="47"/>
      <c r="T141" s="95"/>
      <c r="AT141" s="24" t="s">
        <v>158</v>
      </c>
      <c r="AU141" s="24" t="s">
        <v>86</v>
      </c>
    </row>
    <row r="142" s="1" customFormat="1">
      <c r="B142" s="46"/>
      <c r="C142" s="74"/>
      <c r="D142" s="247" t="s">
        <v>160</v>
      </c>
      <c r="E142" s="74"/>
      <c r="F142" s="250" t="s">
        <v>286</v>
      </c>
      <c r="G142" s="74"/>
      <c r="H142" s="74"/>
      <c r="I142" s="203"/>
      <c r="J142" s="74"/>
      <c r="K142" s="74"/>
      <c r="L142" s="72"/>
      <c r="M142" s="249"/>
      <c r="N142" s="47"/>
      <c r="O142" s="47"/>
      <c r="P142" s="47"/>
      <c r="Q142" s="47"/>
      <c r="R142" s="47"/>
      <c r="S142" s="47"/>
      <c r="T142" s="95"/>
      <c r="AT142" s="24" t="s">
        <v>160</v>
      </c>
      <c r="AU142" s="24" t="s">
        <v>86</v>
      </c>
    </row>
    <row r="143" s="12" customFormat="1">
      <c r="B143" s="251"/>
      <c r="C143" s="252"/>
      <c r="D143" s="247" t="s">
        <v>162</v>
      </c>
      <c r="E143" s="253" t="s">
        <v>23</v>
      </c>
      <c r="F143" s="254" t="s">
        <v>292</v>
      </c>
      <c r="G143" s="252"/>
      <c r="H143" s="255">
        <v>8.4220000000000006</v>
      </c>
      <c r="I143" s="256"/>
      <c r="J143" s="252"/>
      <c r="K143" s="252"/>
      <c r="L143" s="257"/>
      <c r="M143" s="258"/>
      <c r="N143" s="259"/>
      <c r="O143" s="259"/>
      <c r="P143" s="259"/>
      <c r="Q143" s="259"/>
      <c r="R143" s="259"/>
      <c r="S143" s="259"/>
      <c r="T143" s="260"/>
      <c r="AT143" s="261" t="s">
        <v>162</v>
      </c>
      <c r="AU143" s="261" t="s">
        <v>86</v>
      </c>
      <c r="AV143" s="12" t="s">
        <v>86</v>
      </c>
      <c r="AW143" s="12" t="s">
        <v>40</v>
      </c>
      <c r="AX143" s="12" t="s">
        <v>77</v>
      </c>
      <c r="AY143" s="261" t="s">
        <v>148</v>
      </c>
    </row>
    <row r="144" s="12" customFormat="1">
      <c r="B144" s="251"/>
      <c r="C144" s="252"/>
      <c r="D144" s="247" t="s">
        <v>162</v>
      </c>
      <c r="E144" s="253" t="s">
        <v>23</v>
      </c>
      <c r="F144" s="254" t="s">
        <v>295</v>
      </c>
      <c r="G144" s="252"/>
      <c r="H144" s="255">
        <v>8.5500000000000007</v>
      </c>
      <c r="I144" s="256"/>
      <c r="J144" s="252"/>
      <c r="K144" s="252"/>
      <c r="L144" s="257"/>
      <c r="M144" s="258"/>
      <c r="N144" s="259"/>
      <c r="O144" s="259"/>
      <c r="P144" s="259"/>
      <c r="Q144" s="259"/>
      <c r="R144" s="259"/>
      <c r="S144" s="259"/>
      <c r="T144" s="260"/>
      <c r="AT144" s="261" t="s">
        <v>162</v>
      </c>
      <c r="AU144" s="261" t="s">
        <v>86</v>
      </c>
      <c r="AV144" s="12" t="s">
        <v>86</v>
      </c>
      <c r="AW144" s="12" t="s">
        <v>40</v>
      </c>
      <c r="AX144" s="12" t="s">
        <v>77</v>
      </c>
      <c r="AY144" s="261" t="s">
        <v>148</v>
      </c>
    </row>
    <row r="145" s="12" customFormat="1">
      <c r="B145" s="251"/>
      <c r="C145" s="252"/>
      <c r="D145" s="247" t="s">
        <v>162</v>
      </c>
      <c r="E145" s="253" t="s">
        <v>23</v>
      </c>
      <c r="F145" s="254" t="s">
        <v>296</v>
      </c>
      <c r="G145" s="252"/>
      <c r="H145" s="255">
        <v>1.47</v>
      </c>
      <c r="I145" s="256"/>
      <c r="J145" s="252"/>
      <c r="K145" s="252"/>
      <c r="L145" s="257"/>
      <c r="M145" s="258"/>
      <c r="N145" s="259"/>
      <c r="O145" s="259"/>
      <c r="P145" s="259"/>
      <c r="Q145" s="259"/>
      <c r="R145" s="259"/>
      <c r="S145" s="259"/>
      <c r="T145" s="260"/>
      <c r="AT145" s="261" t="s">
        <v>162</v>
      </c>
      <c r="AU145" s="261" t="s">
        <v>86</v>
      </c>
      <c r="AV145" s="12" t="s">
        <v>86</v>
      </c>
      <c r="AW145" s="12" t="s">
        <v>40</v>
      </c>
      <c r="AX145" s="12" t="s">
        <v>77</v>
      </c>
      <c r="AY145" s="261" t="s">
        <v>148</v>
      </c>
    </row>
    <row r="146" s="14" customFormat="1">
      <c r="B146" s="273"/>
      <c r="C146" s="274"/>
      <c r="D146" s="247" t="s">
        <v>162</v>
      </c>
      <c r="E146" s="275" t="s">
        <v>23</v>
      </c>
      <c r="F146" s="276" t="s">
        <v>182</v>
      </c>
      <c r="G146" s="274"/>
      <c r="H146" s="277">
        <v>18.442</v>
      </c>
      <c r="I146" s="278"/>
      <c r="J146" s="274"/>
      <c r="K146" s="274"/>
      <c r="L146" s="279"/>
      <c r="M146" s="280"/>
      <c r="N146" s="281"/>
      <c r="O146" s="281"/>
      <c r="P146" s="281"/>
      <c r="Q146" s="281"/>
      <c r="R146" s="281"/>
      <c r="S146" s="281"/>
      <c r="T146" s="282"/>
      <c r="AT146" s="283" t="s">
        <v>162</v>
      </c>
      <c r="AU146" s="283" t="s">
        <v>86</v>
      </c>
      <c r="AV146" s="14" t="s">
        <v>170</v>
      </c>
      <c r="AW146" s="14" t="s">
        <v>40</v>
      </c>
      <c r="AX146" s="14" t="s">
        <v>77</v>
      </c>
      <c r="AY146" s="283" t="s">
        <v>148</v>
      </c>
    </row>
    <row r="147" s="12" customFormat="1">
      <c r="B147" s="251"/>
      <c r="C147" s="252"/>
      <c r="D147" s="247" t="s">
        <v>162</v>
      </c>
      <c r="E147" s="253" t="s">
        <v>23</v>
      </c>
      <c r="F147" s="254" t="s">
        <v>298</v>
      </c>
      <c r="G147" s="252"/>
      <c r="H147" s="255">
        <v>8.2040000000000006</v>
      </c>
      <c r="I147" s="256"/>
      <c r="J147" s="252"/>
      <c r="K147" s="252"/>
      <c r="L147" s="257"/>
      <c r="M147" s="258"/>
      <c r="N147" s="259"/>
      <c r="O147" s="259"/>
      <c r="P147" s="259"/>
      <c r="Q147" s="259"/>
      <c r="R147" s="259"/>
      <c r="S147" s="259"/>
      <c r="T147" s="260"/>
      <c r="AT147" s="261" t="s">
        <v>162</v>
      </c>
      <c r="AU147" s="261" t="s">
        <v>86</v>
      </c>
      <c r="AV147" s="12" t="s">
        <v>86</v>
      </c>
      <c r="AW147" s="12" t="s">
        <v>40</v>
      </c>
      <c r="AX147" s="12" t="s">
        <v>77</v>
      </c>
      <c r="AY147" s="261" t="s">
        <v>148</v>
      </c>
    </row>
    <row r="148" s="12" customFormat="1">
      <c r="B148" s="251"/>
      <c r="C148" s="252"/>
      <c r="D148" s="247" t="s">
        <v>162</v>
      </c>
      <c r="E148" s="253" t="s">
        <v>23</v>
      </c>
      <c r="F148" s="254" t="s">
        <v>301</v>
      </c>
      <c r="G148" s="252"/>
      <c r="H148" s="255">
        <v>8.5500000000000007</v>
      </c>
      <c r="I148" s="256"/>
      <c r="J148" s="252"/>
      <c r="K148" s="252"/>
      <c r="L148" s="257"/>
      <c r="M148" s="258"/>
      <c r="N148" s="259"/>
      <c r="O148" s="259"/>
      <c r="P148" s="259"/>
      <c r="Q148" s="259"/>
      <c r="R148" s="259"/>
      <c r="S148" s="259"/>
      <c r="T148" s="260"/>
      <c r="AT148" s="261" t="s">
        <v>162</v>
      </c>
      <c r="AU148" s="261" t="s">
        <v>86</v>
      </c>
      <c r="AV148" s="12" t="s">
        <v>86</v>
      </c>
      <c r="AW148" s="12" t="s">
        <v>40</v>
      </c>
      <c r="AX148" s="12" t="s">
        <v>77</v>
      </c>
      <c r="AY148" s="261" t="s">
        <v>148</v>
      </c>
    </row>
    <row r="149" s="12" customFormat="1">
      <c r="B149" s="251"/>
      <c r="C149" s="252"/>
      <c r="D149" s="247" t="s">
        <v>162</v>
      </c>
      <c r="E149" s="253" t="s">
        <v>23</v>
      </c>
      <c r="F149" s="254" t="s">
        <v>302</v>
      </c>
      <c r="G149" s="252"/>
      <c r="H149" s="255">
        <v>1.54</v>
      </c>
      <c r="I149" s="256"/>
      <c r="J149" s="252"/>
      <c r="K149" s="252"/>
      <c r="L149" s="257"/>
      <c r="M149" s="258"/>
      <c r="N149" s="259"/>
      <c r="O149" s="259"/>
      <c r="P149" s="259"/>
      <c r="Q149" s="259"/>
      <c r="R149" s="259"/>
      <c r="S149" s="259"/>
      <c r="T149" s="260"/>
      <c r="AT149" s="261" t="s">
        <v>162</v>
      </c>
      <c r="AU149" s="261" t="s">
        <v>86</v>
      </c>
      <c r="AV149" s="12" t="s">
        <v>86</v>
      </c>
      <c r="AW149" s="12" t="s">
        <v>40</v>
      </c>
      <c r="AX149" s="12" t="s">
        <v>77</v>
      </c>
      <c r="AY149" s="261" t="s">
        <v>148</v>
      </c>
    </row>
    <row r="150" s="14" customFormat="1">
      <c r="B150" s="273"/>
      <c r="C150" s="274"/>
      <c r="D150" s="247" t="s">
        <v>162</v>
      </c>
      <c r="E150" s="275" t="s">
        <v>23</v>
      </c>
      <c r="F150" s="276" t="s">
        <v>182</v>
      </c>
      <c r="G150" s="274"/>
      <c r="H150" s="277">
        <v>18.294</v>
      </c>
      <c r="I150" s="278"/>
      <c r="J150" s="274"/>
      <c r="K150" s="274"/>
      <c r="L150" s="279"/>
      <c r="M150" s="280"/>
      <c r="N150" s="281"/>
      <c r="O150" s="281"/>
      <c r="P150" s="281"/>
      <c r="Q150" s="281"/>
      <c r="R150" s="281"/>
      <c r="S150" s="281"/>
      <c r="T150" s="282"/>
      <c r="AT150" s="283" t="s">
        <v>162</v>
      </c>
      <c r="AU150" s="283" t="s">
        <v>86</v>
      </c>
      <c r="AV150" s="14" t="s">
        <v>170</v>
      </c>
      <c r="AW150" s="14" t="s">
        <v>40</v>
      </c>
      <c r="AX150" s="14" t="s">
        <v>77</v>
      </c>
      <c r="AY150" s="283" t="s">
        <v>148</v>
      </c>
    </row>
    <row r="151" s="12" customFormat="1">
      <c r="B151" s="251"/>
      <c r="C151" s="252"/>
      <c r="D151" s="247" t="s">
        <v>162</v>
      </c>
      <c r="E151" s="253" t="s">
        <v>23</v>
      </c>
      <c r="F151" s="254" t="s">
        <v>304</v>
      </c>
      <c r="G151" s="252"/>
      <c r="H151" s="255">
        <v>8.4109999999999996</v>
      </c>
      <c r="I151" s="256"/>
      <c r="J151" s="252"/>
      <c r="K151" s="252"/>
      <c r="L151" s="257"/>
      <c r="M151" s="258"/>
      <c r="N151" s="259"/>
      <c r="O151" s="259"/>
      <c r="P151" s="259"/>
      <c r="Q151" s="259"/>
      <c r="R151" s="259"/>
      <c r="S151" s="259"/>
      <c r="T151" s="260"/>
      <c r="AT151" s="261" t="s">
        <v>162</v>
      </c>
      <c r="AU151" s="261" t="s">
        <v>86</v>
      </c>
      <c r="AV151" s="12" t="s">
        <v>86</v>
      </c>
      <c r="AW151" s="12" t="s">
        <v>40</v>
      </c>
      <c r="AX151" s="12" t="s">
        <v>77</v>
      </c>
      <c r="AY151" s="261" t="s">
        <v>148</v>
      </c>
    </row>
    <row r="152" s="12" customFormat="1">
      <c r="B152" s="251"/>
      <c r="C152" s="252"/>
      <c r="D152" s="247" t="s">
        <v>162</v>
      </c>
      <c r="E152" s="253" t="s">
        <v>23</v>
      </c>
      <c r="F152" s="254" t="s">
        <v>307</v>
      </c>
      <c r="G152" s="252"/>
      <c r="H152" s="255">
        <v>8.5500000000000007</v>
      </c>
      <c r="I152" s="256"/>
      <c r="J152" s="252"/>
      <c r="K152" s="252"/>
      <c r="L152" s="257"/>
      <c r="M152" s="258"/>
      <c r="N152" s="259"/>
      <c r="O152" s="259"/>
      <c r="P152" s="259"/>
      <c r="Q152" s="259"/>
      <c r="R152" s="259"/>
      <c r="S152" s="259"/>
      <c r="T152" s="260"/>
      <c r="AT152" s="261" t="s">
        <v>162</v>
      </c>
      <c r="AU152" s="261" t="s">
        <v>86</v>
      </c>
      <c r="AV152" s="12" t="s">
        <v>86</v>
      </c>
      <c r="AW152" s="12" t="s">
        <v>40</v>
      </c>
      <c r="AX152" s="12" t="s">
        <v>77</v>
      </c>
      <c r="AY152" s="261" t="s">
        <v>148</v>
      </c>
    </row>
    <row r="153" s="12" customFormat="1">
      <c r="B153" s="251"/>
      <c r="C153" s="252"/>
      <c r="D153" s="247" t="s">
        <v>162</v>
      </c>
      <c r="E153" s="253" t="s">
        <v>23</v>
      </c>
      <c r="F153" s="254" t="s">
        <v>308</v>
      </c>
      <c r="G153" s="252"/>
      <c r="H153" s="255">
        <v>1.54</v>
      </c>
      <c r="I153" s="256"/>
      <c r="J153" s="252"/>
      <c r="K153" s="252"/>
      <c r="L153" s="257"/>
      <c r="M153" s="258"/>
      <c r="N153" s="259"/>
      <c r="O153" s="259"/>
      <c r="P153" s="259"/>
      <c r="Q153" s="259"/>
      <c r="R153" s="259"/>
      <c r="S153" s="259"/>
      <c r="T153" s="260"/>
      <c r="AT153" s="261" t="s">
        <v>162</v>
      </c>
      <c r="AU153" s="261" t="s">
        <v>86</v>
      </c>
      <c r="AV153" s="12" t="s">
        <v>86</v>
      </c>
      <c r="AW153" s="12" t="s">
        <v>40</v>
      </c>
      <c r="AX153" s="12" t="s">
        <v>77</v>
      </c>
      <c r="AY153" s="261" t="s">
        <v>148</v>
      </c>
    </row>
    <row r="154" s="14" customFormat="1">
      <c r="B154" s="273"/>
      <c r="C154" s="274"/>
      <c r="D154" s="247" t="s">
        <v>162</v>
      </c>
      <c r="E154" s="275" t="s">
        <v>23</v>
      </c>
      <c r="F154" s="276" t="s">
        <v>182</v>
      </c>
      <c r="G154" s="274"/>
      <c r="H154" s="277">
        <v>18.501000000000001</v>
      </c>
      <c r="I154" s="278"/>
      <c r="J154" s="274"/>
      <c r="K154" s="274"/>
      <c r="L154" s="279"/>
      <c r="M154" s="280"/>
      <c r="N154" s="281"/>
      <c r="O154" s="281"/>
      <c r="P154" s="281"/>
      <c r="Q154" s="281"/>
      <c r="R154" s="281"/>
      <c r="S154" s="281"/>
      <c r="T154" s="282"/>
      <c r="AT154" s="283" t="s">
        <v>162</v>
      </c>
      <c r="AU154" s="283" t="s">
        <v>86</v>
      </c>
      <c r="AV154" s="14" t="s">
        <v>170</v>
      </c>
      <c r="AW154" s="14" t="s">
        <v>40</v>
      </c>
      <c r="AX154" s="14" t="s">
        <v>77</v>
      </c>
      <c r="AY154" s="283" t="s">
        <v>148</v>
      </c>
    </row>
    <row r="155" s="13" customFormat="1">
      <c r="B155" s="262"/>
      <c r="C155" s="263"/>
      <c r="D155" s="247" t="s">
        <v>162</v>
      </c>
      <c r="E155" s="264" t="s">
        <v>23</v>
      </c>
      <c r="F155" s="265" t="s">
        <v>165</v>
      </c>
      <c r="G155" s="263"/>
      <c r="H155" s="266">
        <v>55.237000000000002</v>
      </c>
      <c r="I155" s="267"/>
      <c r="J155" s="263"/>
      <c r="K155" s="263"/>
      <c r="L155" s="268"/>
      <c r="M155" s="269"/>
      <c r="N155" s="270"/>
      <c r="O155" s="270"/>
      <c r="P155" s="270"/>
      <c r="Q155" s="270"/>
      <c r="R155" s="270"/>
      <c r="S155" s="270"/>
      <c r="T155" s="271"/>
      <c r="AT155" s="272" t="s">
        <v>162</v>
      </c>
      <c r="AU155" s="272" t="s">
        <v>86</v>
      </c>
      <c r="AV155" s="13" t="s">
        <v>156</v>
      </c>
      <c r="AW155" s="13" t="s">
        <v>40</v>
      </c>
      <c r="AX155" s="13" t="s">
        <v>84</v>
      </c>
      <c r="AY155" s="272" t="s">
        <v>148</v>
      </c>
    </row>
    <row r="156" s="1" customFormat="1" ht="16.5" customHeight="1">
      <c r="B156" s="46"/>
      <c r="C156" s="235" t="s">
        <v>156</v>
      </c>
      <c r="D156" s="235" t="s">
        <v>151</v>
      </c>
      <c r="E156" s="236" t="s">
        <v>333</v>
      </c>
      <c r="F156" s="237" t="s">
        <v>334</v>
      </c>
      <c r="G156" s="238" t="s">
        <v>154</v>
      </c>
      <c r="H156" s="239">
        <v>60.359999999999999</v>
      </c>
      <c r="I156" s="240"/>
      <c r="J156" s="241">
        <f>ROUND(I156*H156,2)</f>
        <v>0</v>
      </c>
      <c r="K156" s="237" t="s">
        <v>155</v>
      </c>
      <c r="L156" s="72"/>
      <c r="M156" s="242" t="s">
        <v>23</v>
      </c>
      <c r="N156" s="243" t="s">
        <v>48</v>
      </c>
      <c r="O156" s="47"/>
      <c r="P156" s="244">
        <f>O156*H156</f>
        <v>0</v>
      </c>
      <c r="Q156" s="244">
        <v>0</v>
      </c>
      <c r="R156" s="244">
        <f>Q156*H156</f>
        <v>0</v>
      </c>
      <c r="S156" s="244">
        <v>0.066000000000000003</v>
      </c>
      <c r="T156" s="245">
        <f>S156*H156</f>
        <v>3.9837600000000002</v>
      </c>
      <c r="AR156" s="24" t="s">
        <v>156</v>
      </c>
      <c r="AT156" s="24" t="s">
        <v>151</v>
      </c>
      <c r="AU156" s="24" t="s">
        <v>86</v>
      </c>
      <c r="AY156" s="24" t="s">
        <v>148</v>
      </c>
      <c r="BE156" s="246">
        <f>IF(N156="základní",J156,0)</f>
        <v>0</v>
      </c>
      <c r="BF156" s="246">
        <f>IF(N156="snížená",J156,0)</f>
        <v>0</v>
      </c>
      <c r="BG156" s="246">
        <f>IF(N156="zákl. přenesená",J156,0)</f>
        <v>0</v>
      </c>
      <c r="BH156" s="246">
        <f>IF(N156="sníž. přenesená",J156,0)</f>
        <v>0</v>
      </c>
      <c r="BI156" s="246">
        <f>IF(N156="nulová",J156,0)</f>
        <v>0</v>
      </c>
      <c r="BJ156" s="24" t="s">
        <v>84</v>
      </c>
      <c r="BK156" s="246">
        <f>ROUND(I156*H156,2)</f>
        <v>0</v>
      </c>
      <c r="BL156" s="24" t="s">
        <v>156</v>
      </c>
      <c r="BM156" s="24" t="s">
        <v>335</v>
      </c>
    </row>
    <row r="157" s="1" customFormat="1">
      <c r="B157" s="46"/>
      <c r="C157" s="74"/>
      <c r="D157" s="247" t="s">
        <v>158</v>
      </c>
      <c r="E157" s="74"/>
      <c r="F157" s="248" t="s">
        <v>336</v>
      </c>
      <c r="G157" s="74"/>
      <c r="H157" s="74"/>
      <c r="I157" s="203"/>
      <c r="J157" s="74"/>
      <c r="K157" s="74"/>
      <c r="L157" s="72"/>
      <c r="M157" s="249"/>
      <c r="N157" s="47"/>
      <c r="O157" s="47"/>
      <c r="P157" s="47"/>
      <c r="Q157" s="47"/>
      <c r="R157" s="47"/>
      <c r="S157" s="47"/>
      <c r="T157" s="95"/>
      <c r="AT157" s="24" t="s">
        <v>158</v>
      </c>
      <c r="AU157" s="24" t="s">
        <v>86</v>
      </c>
    </row>
    <row r="158" s="1" customFormat="1">
      <c r="B158" s="46"/>
      <c r="C158" s="74"/>
      <c r="D158" s="247" t="s">
        <v>160</v>
      </c>
      <c r="E158" s="74"/>
      <c r="F158" s="250" t="s">
        <v>179</v>
      </c>
      <c r="G158" s="74"/>
      <c r="H158" s="74"/>
      <c r="I158" s="203"/>
      <c r="J158" s="74"/>
      <c r="K158" s="74"/>
      <c r="L158" s="72"/>
      <c r="M158" s="249"/>
      <c r="N158" s="47"/>
      <c r="O158" s="47"/>
      <c r="P158" s="47"/>
      <c r="Q158" s="47"/>
      <c r="R158" s="47"/>
      <c r="S158" s="47"/>
      <c r="T158" s="95"/>
      <c r="AT158" s="24" t="s">
        <v>160</v>
      </c>
      <c r="AU158" s="24" t="s">
        <v>86</v>
      </c>
    </row>
    <row r="159" s="12" customFormat="1">
      <c r="B159" s="251"/>
      <c r="C159" s="252"/>
      <c r="D159" s="247" t="s">
        <v>162</v>
      </c>
      <c r="E159" s="253" t="s">
        <v>23</v>
      </c>
      <c r="F159" s="254" t="s">
        <v>337</v>
      </c>
      <c r="G159" s="252"/>
      <c r="H159" s="255">
        <v>60.359999999999999</v>
      </c>
      <c r="I159" s="256"/>
      <c r="J159" s="252"/>
      <c r="K159" s="252"/>
      <c r="L159" s="257"/>
      <c r="M159" s="258"/>
      <c r="N159" s="259"/>
      <c r="O159" s="259"/>
      <c r="P159" s="259"/>
      <c r="Q159" s="259"/>
      <c r="R159" s="259"/>
      <c r="S159" s="259"/>
      <c r="T159" s="260"/>
      <c r="AT159" s="261" t="s">
        <v>162</v>
      </c>
      <c r="AU159" s="261" t="s">
        <v>86</v>
      </c>
      <c r="AV159" s="12" t="s">
        <v>86</v>
      </c>
      <c r="AW159" s="12" t="s">
        <v>40</v>
      </c>
      <c r="AX159" s="12" t="s">
        <v>84</v>
      </c>
      <c r="AY159" s="261" t="s">
        <v>148</v>
      </c>
    </row>
    <row r="160" s="1" customFormat="1" ht="16.5" customHeight="1">
      <c r="B160" s="46"/>
      <c r="C160" s="235" t="s">
        <v>185</v>
      </c>
      <c r="D160" s="235" t="s">
        <v>151</v>
      </c>
      <c r="E160" s="236" t="s">
        <v>186</v>
      </c>
      <c r="F160" s="237" t="s">
        <v>187</v>
      </c>
      <c r="G160" s="238" t="s">
        <v>154</v>
      </c>
      <c r="H160" s="239">
        <v>60.359999999999999</v>
      </c>
      <c r="I160" s="240"/>
      <c r="J160" s="241">
        <f>ROUND(I160*H160,2)</f>
        <v>0</v>
      </c>
      <c r="K160" s="237" t="s">
        <v>155</v>
      </c>
      <c r="L160" s="72"/>
      <c r="M160" s="242" t="s">
        <v>23</v>
      </c>
      <c r="N160" s="243" t="s">
        <v>48</v>
      </c>
      <c r="O160" s="47"/>
      <c r="P160" s="244">
        <f>O160*H160</f>
        <v>0</v>
      </c>
      <c r="Q160" s="244">
        <v>0</v>
      </c>
      <c r="R160" s="244">
        <f>Q160*H160</f>
        <v>0</v>
      </c>
      <c r="S160" s="244">
        <v>0</v>
      </c>
      <c r="T160" s="245">
        <f>S160*H160</f>
        <v>0</v>
      </c>
      <c r="AR160" s="24" t="s">
        <v>156</v>
      </c>
      <c r="AT160" s="24" t="s">
        <v>151</v>
      </c>
      <c r="AU160" s="24" t="s">
        <v>86</v>
      </c>
      <c r="AY160" s="24" t="s">
        <v>148</v>
      </c>
      <c r="BE160" s="246">
        <f>IF(N160="základní",J160,0)</f>
        <v>0</v>
      </c>
      <c r="BF160" s="246">
        <f>IF(N160="snížená",J160,0)</f>
        <v>0</v>
      </c>
      <c r="BG160" s="246">
        <f>IF(N160="zákl. přenesená",J160,0)</f>
        <v>0</v>
      </c>
      <c r="BH160" s="246">
        <f>IF(N160="sníž. přenesená",J160,0)</f>
        <v>0</v>
      </c>
      <c r="BI160" s="246">
        <f>IF(N160="nulová",J160,0)</f>
        <v>0</v>
      </c>
      <c r="BJ160" s="24" t="s">
        <v>84</v>
      </c>
      <c r="BK160" s="246">
        <f>ROUND(I160*H160,2)</f>
        <v>0</v>
      </c>
      <c r="BL160" s="24" t="s">
        <v>156</v>
      </c>
      <c r="BM160" s="24" t="s">
        <v>338</v>
      </c>
    </row>
    <row r="161" s="1" customFormat="1">
      <c r="B161" s="46"/>
      <c r="C161" s="74"/>
      <c r="D161" s="247" t="s">
        <v>158</v>
      </c>
      <c r="E161" s="74"/>
      <c r="F161" s="248" t="s">
        <v>189</v>
      </c>
      <c r="G161" s="74"/>
      <c r="H161" s="74"/>
      <c r="I161" s="203"/>
      <c r="J161" s="74"/>
      <c r="K161" s="74"/>
      <c r="L161" s="72"/>
      <c r="M161" s="249"/>
      <c r="N161" s="47"/>
      <c r="O161" s="47"/>
      <c r="P161" s="47"/>
      <c r="Q161" s="47"/>
      <c r="R161" s="47"/>
      <c r="S161" s="47"/>
      <c r="T161" s="95"/>
      <c r="AT161" s="24" t="s">
        <v>158</v>
      </c>
      <c r="AU161" s="24" t="s">
        <v>86</v>
      </c>
    </row>
    <row r="162" s="1" customFormat="1">
      <c r="B162" s="46"/>
      <c r="C162" s="74"/>
      <c r="D162" s="247" t="s">
        <v>160</v>
      </c>
      <c r="E162" s="74"/>
      <c r="F162" s="250" t="s">
        <v>179</v>
      </c>
      <c r="G162" s="74"/>
      <c r="H162" s="74"/>
      <c r="I162" s="203"/>
      <c r="J162" s="74"/>
      <c r="K162" s="74"/>
      <c r="L162" s="72"/>
      <c r="M162" s="249"/>
      <c r="N162" s="47"/>
      <c r="O162" s="47"/>
      <c r="P162" s="47"/>
      <c r="Q162" s="47"/>
      <c r="R162" s="47"/>
      <c r="S162" s="47"/>
      <c r="T162" s="95"/>
      <c r="AT162" s="24" t="s">
        <v>160</v>
      </c>
      <c r="AU162" s="24" t="s">
        <v>86</v>
      </c>
    </row>
    <row r="163" s="1" customFormat="1" ht="16.5" customHeight="1">
      <c r="B163" s="46"/>
      <c r="C163" s="235" t="s">
        <v>190</v>
      </c>
      <c r="D163" s="235" t="s">
        <v>151</v>
      </c>
      <c r="E163" s="236" t="s">
        <v>191</v>
      </c>
      <c r="F163" s="237" t="s">
        <v>192</v>
      </c>
      <c r="G163" s="238" t="s">
        <v>154</v>
      </c>
      <c r="H163" s="239">
        <v>60.359999999999999</v>
      </c>
      <c r="I163" s="240"/>
      <c r="J163" s="241">
        <f>ROUND(I163*H163,2)</f>
        <v>0</v>
      </c>
      <c r="K163" s="237" t="s">
        <v>155</v>
      </c>
      <c r="L163" s="72"/>
      <c r="M163" s="242" t="s">
        <v>23</v>
      </c>
      <c r="N163" s="243" t="s">
        <v>48</v>
      </c>
      <c r="O163" s="47"/>
      <c r="P163" s="244">
        <f>O163*H163</f>
        <v>0</v>
      </c>
      <c r="Q163" s="244">
        <v>0</v>
      </c>
      <c r="R163" s="244">
        <f>Q163*H163</f>
        <v>0</v>
      </c>
      <c r="S163" s="244">
        <v>0</v>
      </c>
      <c r="T163" s="245">
        <f>S163*H163</f>
        <v>0</v>
      </c>
      <c r="AR163" s="24" t="s">
        <v>156</v>
      </c>
      <c r="AT163" s="24" t="s">
        <v>151</v>
      </c>
      <c r="AU163" s="24" t="s">
        <v>86</v>
      </c>
      <c r="AY163" s="24" t="s">
        <v>148</v>
      </c>
      <c r="BE163" s="246">
        <f>IF(N163="základní",J163,0)</f>
        <v>0</v>
      </c>
      <c r="BF163" s="246">
        <f>IF(N163="snížená",J163,0)</f>
        <v>0</v>
      </c>
      <c r="BG163" s="246">
        <f>IF(N163="zákl. přenesená",J163,0)</f>
        <v>0</v>
      </c>
      <c r="BH163" s="246">
        <f>IF(N163="sníž. přenesená",J163,0)</f>
        <v>0</v>
      </c>
      <c r="BI163" s="246">
        <f>IF(N163="nulová",J163,0)</f>
        <v>0</v>
      </c>
      <c r="BJ163" s="24" t="s">
        <v>84</v>
      </c>
      <c r="BK163" s="246">
        <f>ROUND(I163*H163,2)</f>
        <v>0</v>
      </c>
      <c r="BL163" s="24" t="s">
        <v>156</v>
      </c>
      <c r="BM163" s="24" t="s">
        <v>339</v>
      </c>
    </row>
    <row r="164" s="1" customFormat="1">
      <c r="B164" s="46"/>
      <c r="C164" s="74"/>
      <c r="D164" s="247" t="s">
        <v>158</v>
      </c>
      <c r="E164" s="74"/>
      <c r="F164" s="248" t="s">
        <v>194</v>
      </c>
      <c r="G164" s="74"/>
      <c r="H164" s="74"/>
      <c r="I164" s="203"/>
      <c r="J164" s="74"/>
      <c r="K164" s="74"/>
      <c r="L164" s="72"/>
      <c r="M164" s="249"/>
      <c r="N164" s="47"/>
      <c r="O164" s="47"/>
      <c r="P164" s="47"/>
      <c r="Q164" s="47"/>
      <c r="R164" s="47"/>
      <c r="S164" s="47"/>
      <c r="T164" s="95"/>
      <c r="AT164" s="24" t="s">
        <v>158</v>
      </c>
      <c r="AU164" s="24" t="s">
        <v>86</v>
      </c>
    </row>
    <row r="165" s="1" customFormat="1">
      <c r="B165" s="46"/>
      <c r="C165" s="74"/>
      <c r="D165" s="247" t="s">
        <v>160</v>
      </c>
      <c r="E165" s="74"/>
      <c r="F165" s="250" t="s">
        <v>179</v>
      </c>
      <c r="G165" s="74"/>
      <c r="H165" s="74"/>
      <c r="I165" s="203"/>
      <c r="J165" s="74"/>
      <c r="K165" s="74"/>
      <c r="L165" s="72"/>
      <c r="M165" s="249"/>
      <c r="N165" s="47"/>
      <c r="O165" s="47"/>
      <c r="P165" s="47"/>
      <c r="Q165" s="47"/>
      <c r="R165" s="47"/>
      <c r="S165" s="47"/>
      <c r="T165" s="95"/>
      <c r="AT165" s="24" t="s">
        <v>160</v>
      </c>
      <c r="AU165" s="24" t="s">
        <v>86</v>
      </c>
    </row>
    <row r="166" s="1" customFormat="1" ht="25.5" customHeight="1">
      <c r="B166" s="46"/>
      <c r="C166" s="235" t="s">
        <v>195</v>
      </c>
      <c r="D166" s="235" t="s">
        <v>151</v>
      </c>
      <c r="E166" s="236" t="s">
        <v>340</v>
      </c>
      <c r="F166" s="237" t="s">
        <v>341</v>
      </c>
      <c r="G166" s="238" t="s">
        <v>154</v>
      </c>
      <c r="H166" s="239">
        <v>60.359999999999999</v>
      </c>
      <c r="I166" s="240"/>
      <c r="J166" s="241">
        <f>ROUND(I166*H166,2)</f>
        <v>0</v>
      </c>
      <c r="K166" s="237" t="s">
        <v>155</v>
      </c>
      <c r="L166" s="72"/>
      <c r="M166" s="242" t="s">
        <v>23</v>
      </c>
      <c r="N166" s="243" t="s">
        <v>48</v>
      </c>
      <c r="O166" s="47"/>
      <c r="P166" s="244">
        <f>O166*H166</f>
        <v>0</v>
      </c>
      <c r="Q166" s="244">
        <v>0.00098999999999999999</v>
      </c>
      <c r="R166" s="244">
        <f>Q166*H166</f>
        <v>0.059756400000000001</v>
      </c>
      <c r="S166" s="244">
        <v>0</v>
      </c>
      <c r="T166" s="245">
        <f>S166*H166</f>
        <v>0</v>
      </c>
      <c r="AR166" s="24" t="s">
        <v>156</v>
      </c>
      <c r="AT166" s="24" t="s">
        <v>151</v>
      </c>
      <c r="AU166" s="24" t="s">
        <v>86</v>
      </c>
      <c r="AY166" s="24" t="s">
        <v>148</v>
      </c>
      <c r="BE166" s="246">
        <f>IF(N166="základní",J166,0)</f>
        <v>0</v>
      </c>
      <c r="BF166" s="246">
        <f>IF(N166="snížená",J166,0)</f>
        <v>0</v>
      </c>
      <c r="BG166" s="246">
        <f>IF(N166="zákl. přenesená",J166,0)</f>
        <v>0</v>
      </c>
      <c r="BH166" s="246">
        <f>IF(N166="sníž. přenesená",J166,0)</f>
        <v>0</v>
      </c>
      <c r="BI166" s="246">
        <f>IF(N166="nulová",J166,0)</f>
        <v>0</v>
      </c>
      <c r="BJ166" s="24" t="s">
        <v>84</v>
      </c>
      <c r="BK166" s="246">
        <f>ROUND(I166*H166,2)</f>
        <v>0</v>
      </c>
      <c r="BL166" s="24" t="s">
        <v>156</v>
      </c>
      <c r="BM166" s="24" t="s">
        <v>342</v>
      </c>
    </row>
    <row r="167" s="1" customFormat="1">
      <c r="B167" s="46"/>
      <c r="C167" s="74"/>
      <c r="D167" s="247" t="s">
        <v>158</v>
      </c>
      <c r="E167" s="74"/>
      <c r="F167" s="248" t="s">
        <v>343</v>
      </c>
      <c r="G167" s="74"/>
      <c r="H167" s="74"/>
      <c r="I167" s="203"/>
      <c r="J167" s="74"/>
      <c r="K167" s="74"/>
      <c r="L167" s="72"/>
      <c r="M167" s="249"/>
      <c r="N167" s="47"/>
      <c r="O167" s="47"/>
      <c r="P167" s="47"/>
      <c r="Q167" s="47"/>
      <c r="R167" s="47"/>
      <c r="S167" s="47"/>
      <c r="T167" s="95"/>
      <c r="AT167" s="24" t="s">
        <v>158</v>
      </c>
      <c r="AU167" s="24" t="s">
        <v>86</v>
      </c>
    </row>
    <row r="168" s="1" customFormat="1">
      <c r="B168" s="46"/>
      <c r="C168" s="74"/>
      <c r="D168" s="247" t="s">
        <v>160</v>
      </c>
      <c r="E168" s="74"/>
      <c r="F168" s="250" t="s">
        <v>344</v>
      </c>
      <c r="G168" s="74"/>
      <c r="H168" s="74"/>
      <c r="I168" s="203"/>
      <c r="J168" s="74"/>
      <c r="K168" s="74"/>
      <c r="L168" s="72"/>
      <c r="M168" s="249"/>
      <c r="N168" s="47"/>
      <c r="O168" s="47"/>
      <c r="P168" s="47"/>
      <c r="Q168" s="47"/>
      <c r="R168" s="47"/>
      <c r="S168" s="47"/>
      <c r="T168" s="95"/>
      <c r="AT168" s="24" t="s">
        <v>160</v>
      </c>
      <c r="AU168" s="24" t="s">
        <v>86</v>
      </c>
    </row>
    <row r="169" s="12" customFormat="1">
      <c r="B169" s="251"/>
      <c r="C169" s="252"/>
      <c r="D169" s="247" t="s">
        <v>162</v>
      </c>
      <c r="E169" s="253" t="s">
        <v>23</v>
      </c>
      <c r="F169" s="254" t="s">
        <v>337</v>
      </c>
      <c r="G169" s="252"/>
      <c r="H169" s="255">
        <v>60.359999999999999</v>
      </c>
      <c r="I169" s="256"/>
      <c r="J169" s="252"/>
      <c r="K169" s="252"/>
      <c r="L169" s="257"/>
      <c r="M169" s="258"/>
      <c r="N169" s="259"/>
      <c r="O169" s="259"/>
      <c r="P169" s="259"/>
      <c r="Q169" s="259"/>
      <c r="R169" s="259"/>
      <c r="S169" s="259"/>
      <c r="T169" s="260"/>
      <c r="AT169" s="261" t="s">
        <v>162</v>
      </c>
      <c r="AU169" s="261" t="s">
        <v>86</v>
      </c>
      <c r="AV169" s="12" t="s">
        <v>86</v>
      </c>
      <c r="AW169" s="12" t="s">
        <v>40</v>
      </c>
      <c r="AX169" s="12" t="s">
        <v>84</v>
      </c>
      <c r="AY169" s="261" t="s">
        <v>148</v>
      </c>
    </row>
    <row r="170" s="1" customFormat="1" ht="25.5" customHeight="1">
      <c r="B170" s="46"/>
      <c r="C170" s="235" t="s">
        <v>207</v>
      </c>
      <c r="D170" s="235" t="s">
        <v>151</v>
      </c>
      <c r="E170" s="236" t="s">
        <v>345</v>
      </c>
      <c r="F170" s="237" t="s">
        <v>346</v>
      </c>
      <c r="G170" s="238" t="s">
        <v>154</v>
      </c>
      <c r="H170" s="239">
        <v>60.359999999999999</v>
      </c>
      <c r="I170" s="240"/>
      <c r="J170" s="241">
        <f>ROUND(I170*H170,2)</f>
        <v>0</v>
      </c>
      <c r="K170" s="237" t="s">
        <v>155</v>
      </c>
      <c r="L170" s="72"/>
      <c r="M170" s="242" t="s">
        <v>23</v>
      </c>
      <c r="N170" s="243" t="s">
        <v>48</v>
      </c>
      <c r="O170" s="47"/>
      <c r="P170" s="244">
        <f>O170*H170</f>
        <v>0</v>
      </c>
      <c r="Q170" s="244">
        <v>0</v>
      </c>
      <c r="R170" s="244">
        <f>Q170*H170</f>
        <v>0</v>
      </c>
      <c r="S170" s="244">
        <v>0</v>
      </c>
      <c r="T170" s="245">
        <f>S170*H170</f>
        <v>0</v>
      </c>
      <c r="AR170" s="24" t="s">
        <v>156</v>
      </c>
      <c r="AT170" s="24" t="s">
        <v>151</v>
      </c>
      <c r="AU170" s="24" t="s">
        <v>86</v>
      </c>
      <c r="AY170" s="24" t="s">
        <v>148</v>
      </c>
      <c r="BE170" s="246">
        <f>IF(N170="základní",J170,0)</f>
        <v>0</v>
      </c>
      <c r="BF170" s="246">
        <f>IF(N170="snížená",J170,0)</f>
        <v>0</v>
      </c>
      <c r="BG170" s="246">
        <f>IF(N170="zákl. přenesená",J170,0)</f>
        <v>0</v>
      </c>
      <c r="BH170" s="246">
        <f>IF(N170="sníž. přenesená",J170,0)</f>
        <v>0</v>
      </c>
      <c r="BI170" s="246">
        <f>IF(N170="nulová",J170,0)</f>
        <v>0</v>
      </c>
      <c r="BJ170" s="24" t="s">
        <v>84</v>
      </c>
      <c r="BK170" s="246">
        <f>ROUND(I170*H170,2)</f>
        <v>0</v>
      </c>
      <c r="BL170" s="24" t="s">
        <v>156</v>
      </c>
      <c r="BM170" s="24" t="s">
        <v>347</v>
      </c>
    </row>
    <row r="171" s="1" customFormat="1">
      <c r="B171" s="46"/>
      <c r="C171" s="74"/>
      <c r="D171" s="247" t="s">
        <v>158</v>
      </c>
      <c r="E171" s="74"/>
      <c r="F171" s="248" t="s">
        <v>348</v>
      </c>
      <c r="G171" s="74"/>
      <c r="H171" s="74"/>
      <c r="I171" s="203"/>
      <c r="J171" s="74"/>
      <c r="K171" s="74"/>
      <c r="L171" s="72"/>
      <c r="M171" s="249"/>
      <c r="N171" s="47"/>
      <c r="O171" s="47"/>
      <c r="P171" s="47"/>
      <c r="Q171" s="47"/>
      <c r="R171" s="47"/>
      <c r="S171" s="47"/>
      <c r="T171" s="95"/>
      <c r="AT171" s="24" t="s">
        <v>158</v>
      </c>
      <c r="AU171" s="24" t="s">
        <v>86</v>
      </c>
    </row>
    <row r="172" s="1" customFormat="1">
      <c r="B172" s="46"/>
      <c r="C172" s="74"/>
      <c r="D172" s="247" t="s">
        <v>160</v>
      </c>
      <c r="E172" s="74"/>
      <c r="F172" s="250" t="s">
        <v>344</v>
      </c>
      <c r="G172" s="74"/>
      <c r="H172" s="74"/>
      <c r="I172" s="203"/>
      <c r="J172" s="74"/>
      <c r="K172" s="74"/>
      <c r="L172" s="72"/>
      <c r="M172" s="249"/>
      <c r="N172" s="47"/>
      <c r="O172" s="47"/>
      <c r="P172" s="47"/>
      <c r="Q172" s="47"/>
      <c r="R172" s="47"/>
      <c r="S172" s="47"/>
      <c r="T172" s="95"/>
      <c r="AT172" s="24" t="s">
        <v>160</v>
      </c>
      <c r="AU172" s="24" t="s">
        <v>86</v>
      </c>
    </row>
    <row r="173" s="1" customFormat="1" ht="25.5" customHeight="1">
      <c r="B173" s="46"/>
      <c r="C173" s="235" t="s">
        <v>149</v>
      </c>
      <c r="D173" s="235" t="s">
        <v>151</v>
      </c>
      <c r="E173" s="236" t="s">
        <v>349</v>
      </c>
      <c r="F173" s="237" t="s">
        <v>350</v>
      </c>
      <c r="G173" s="238" t="s">
        <v>154</v>
      </c>
      <c r="H173" s="239">
        <v>60.359999999999999</v>
      </c>
      <c r="I173" s="240"/>
      <c r="J173" s="241">
        <f>ROUND(I173*H173,2)</f>
        <v>0</v>
      </c>
      <c r="K173" s="237" t="s">
        <v>155</v>
      </c>
      <c r="L173" s="72"/>
      <c r="M173" s="242" t="s">
        <v>23</v>
      </c>
      <c r="N173" s="243" t="s">
        <v>48</v>
      </c>
      <c r="O173" s="47"/>
      <c r="P173" s="244">
        <f>O173*H173</f>
        <v>0</v>
      </c>
      <c r="Q173" s="244">
        <v>0</v>
      </c>
      <c r="R173" s="244">
        <f>Q173*H173</f>
        <v>0</v>
      </c>
      <c r="S173" s="244">
        <v>0</v>
      </c>
      <c r="T173" s="245">
        <f>S173*H173</f>
        <v>0</v>
      </c>
      <c r="AR173" s="24" t="s">
        <v>156</v>
      </c>
      <c r="AT173" s="24" t="s">
        <v>151</v>
      </c>
      <c r="AU173" s="24" t="s">
        <v>86</v>
      </c>
      <c r="AY173" s="24" t="s">
        <v>148</v>
      </c>
      <c r="BE173" s="246">
        <f>IF(N173="základní",J173,0)</f>
        <v>0</v>
      </c>
      <c r="BF173" s="246">
        <f>IF(N173="snížená",J173,0)</f>
        <v>0</v>
      </c>
      <c r="BG173" s="246">
        <f>IF(N173="zákl. přenesená",J173,0)</f>
        <v>0</v>
      </c>
      <c r="BH173" s="246">
        <f>IF(N173="sníž. přenesená",J173,0)</f>
        <v>0</v>
      </c>
      <c r="BI173" s="246">
        <f>IF(N173="nulová",J173,0)</f>
        <v>0</v>
      </c>
      <c r="BJ173" s="24" t="s">
        <v>84</v>
      </c>
      <c r="BK173" s="246">
        <f>ROUND(I173*H173,2)</f>
        <v>0</v>
      </c>
      <c r="BL173" s="24" t="s">
        <v>156</v>
      </c>
      <c r="BM173" s="24" t="s">
        <v>351</v>
      </c>
    </row>
    <row r="174" s="1" customFormat="1">
      <c r="B174" s="46"/>
      <c r="C174" s="74"/>
      <c r="D174" s="247" t="s">
        <v>158</v>
      </c>
      <c r="E174" s="74"/>
      <c r="F174" s="248" t="s">
        <v>352</v>
      </c>
      <c r="G174" s="74"/>
      <c r="H174" s="74"/>
      <c r="I174" s="203"/>
      <c r="J174" s="74"/>
      <c r="K174" s="74"/>
      <c r="L174" s="72"/>
      <c r="M174" s="249"/>
      <c r="N174" s="47"/>
      <c r="O174" s="47"/>
      <c r="P174" s="47"/>
      <c r="Q174" s="47"/>
      <c r="R174" s="47"/>
      <c r="S174" s="47"/>
      <c r="T174" s="95"/>
      <c r="AT174" s="24" t="s">
        <v>158</v>
      </c>
      <c r="AU174" s="24" t="s">
        <v>86</v>
      </c>
    </row>
    <row r="175" s="1" customFormat="1">
      <c r="B175" s="46"/>
      <c r="C175" s="74"/>
      <c r="D175" s="247" t="s">
        <v>160</v>
      </c>
      <c r="E175" s="74"/>
      <c r="F175" s="250" t="s">
        <v>344</v>
      </c>
      <c r="G175" s="74"/>
      <c r="H175" s="74"/>
      <c r="I175" s="203"/>
      <c r="J175" s="74"/>
      <c r="K175" s="74"/>
      <c r="L175" s="72"/>
      <c r="M175" s="249"/>
      <c r="N175" s="47"/>
      <c r="O175" s="47"/>
      <c r="P175" s="47"/>
      <c r="Q175" s="47"/>
      <c r="R175" s="47"/>
      <c r="S175" s="47"/>
      <c r="T175" s="95"/>
      <c r="AT175" s="24" t="s">
        <v>160</v>
      </c>
      <c r="AU175" s="24" t="s">
        <v>86</v>
      </c>
    </row>
    <row r="176" s="1" customFormat="1" ht="16.5" customHeight="1">
      <c r="B176" s="46"/>
      <c r="C176" s="235" t="s">
        <v>217</v>
      </c>
      <c r="D176" s="235" t="s">
        <v>151</v>
      </c>
      <c r="E176" s="236" t="s">
        <v>353</v>
      </c>
      <c r="F176" s="237" t="s">
        <v>354</v>
      </c>
      <c r="G176" s="238" t="s">
        <v>154</v>
      </c>
      <c r="H176" s="239">
        <v>603.60299999999995</v>
      </c>
      <c r="I176" s="240"/>
      <c r="J176" s="241">
        <f>ROUND(I176*H176,2)</f>
        <v>0</v>
      </c>
      <c r="K176" s="237" t="s">
        <v>155</v>
      </c>
      <c r="L176" s="72"/>
      <c r="M176" s="242" t="s">
        <v>23</v>
      </c>
      <c r="N176" s="243" t="s">
        <v>48</v>
      </c>
      <c r="O176" s="47"/>
      <c r="P176" s="244">
        <f>O176*H176</f>
        <v>0</v>
      </c>
      <c r="Q176" s="244">
        <v>0.019429999999999999</v>
      </c>
      <c r="R176" s="244">
        <f>Q176*H176</f>
        <v>11.728006289999998</v>
      </c>
      <c r="S176" s="244">
        <v>0</v>
      </c>
      <c r="T176" s="245">
        <f>S176*H176</f>
        <v>0</v>
      </c>
      <c r="AR176" s="24" t="s">
        <v>156</v>
      </c>
      <c r="AT176" s="24" t="s">
        <v>151</v>
      </c>
      <c r="AU176" s="24" t="s">
        <v>86</v>
      </c>
      <c r="AY176" s="24" t="s">
        <v>148</v>
      </c>
      <c r="BE176" s="246">
        <f>IF(N176="základní",J176,0)</f>
        <v>0</v>
      </c>
      <c r="BF176" s="246">
        <f>IF(N176="snížená",J176,0)</f>
        <v>0</v>
      </c>
      <c r="BG176" s="246">
        <f>IF(N176="zákl. přenesená",J176,0)</f>
        <v>0</v>
      </c>
      <c r="BH176" s="246">
        <f>IF(N176="sníž. přenesená",J176,0)</f>
        <v>0</v>
      </c>
      <c r="BI176" s="246">
        <f>IF(N176="nulová",J176,0)</f>
        <v>0</v>
      </c>
      <c r="BJ176" s="24" t="s">
        <v>84</v>
      </c>
      <c r="BK176" s="246">
        <f>ROUND(I176*H176,2)</f>
        <v>0</v>
      </c>
      <c r="BL176" s="24" t="s">
        <v>156</v>
      </c>
      <c r="BM176" s="24" t="s">
        <v>355</v>
      </c>
    </row>
    <row r="177" s="1" customFormat="1">
      <c r="B177" s="46"/>
      <c r="C177" s="74"/>
      <c r="D177" s="247" t="s">
        <v>158</v>
      </c>
      <c r="E177" s="74"/>
      <c r="F177" s="248" t="s">
        <v>356</v>
      </c>
      <c r="G177" s="74"/>
      <c r="H177" s="74"/>
      <c r="I177" s="203"/>
      <c r="J177" s="74"/>
      <c r="K177" s="74"/>
      <c r="L177" s="72"/>
      <c r="M177" s="249"/>
      <c r="N177" s="47"/>
      <c r="O177" s="47"/>
      <c r="P177" s="47"/>
      <c r="Q177" s="47"/>
      <c r="R177" s="47"/>
      <c r="S177" s="47"/>
      <c r="T177" s="95"/>
      <c r="AT177" s="24" t="s">
        <v>158</v>
      </c>
      <c r="AU177" s="24" t="s">
        <v>86</v>
      </c>
    </row>
    <row r="178" s="1" customFormat="1">
      <c r="B178" s="46"/>
      <c r="C178" s="74"/>
      <c r="D178" s="247" t="s">
        <v>160</v>
      </c>
      <c r="E178" s="74"/>
      <c r="F178" s="250" t="s">
        <v>200</v>
      </c>
      <c r="G178" s="74"/>
      <c r="H178" s="74"/>
      <c r="I178" s="203"/>
      <c r="J178" s="74"/>
      <c r="K178" s="74"/>
      <c r="L178" s="72"/>
      <c r="M178" s="249"/>
      <c r="N178" s="47"/>
      <c r="O178" s="47"/>
      <c r="P178" s="47"/>
      <c r="Q178" s="47"/>
      <c r="R178" s="47"/>
      <c r="S178" s="47"/>
      <c r="T178" s="95"/>
      <c r="AT178" s="24" t="s">
        <v>160</v>
      </c>
      <c r="AU178" s="24" t="s">
        <v>86</v>
      </c>
    </row>
    <row r="179" s="12" customFormat="1">
      <c r="B179" s="251"/>
      <c r="C179" s="252"/>
      <c r="D179" s="247" t="s">
        <v>162</v>
      </c>
      <c r="E179" s="253" t="s">
        <v>23</v>
      </c>
      <c r="F179" s="254" t="s">
        <v>289</v>
      </c>
      <c r="G179" s="252"/>
      <c r="H179" s="255">
        <v>25.890000000000001</v>
      </c>
      <c r="I179" s="256"/>
      <c r="J179" s="252"/>
      <c r="K179" s="252"/>
      <c r="L179" s="257"/>
      <c r="M179" s="258"/>
      <c r="N179" s="259"/>
      <c r="O179" s="259"/>
      <c r="P179" s="259"/>
      <c r="Q179" s="259"/>
      <c r="R179" s="259"/>
      <c r="S179" s="259"/>
      <c r="T179" s="260"/>
      <c r="AT179" s="261" t="s">
        <v>162</v>
      </c>
      <c r="AU179" s="261" t="s">
        <v>86</v>
      </c>
      <c r="AV179" s="12" t="s">
        <v>86</v>
      </c>
      <c r="AW179" s="12" t="s">
        <v>40</v>
      </c>
      <c r="AX179" s="12" t="s">
        <v>77</v>
      </c>
      <c r="AY179" s="261" t="s">
        <v>148</v>
      </c>
    </row>
    <row r="180" s="12" customFormat="1">
      <c r="B180" s="251"/>
      <c r="C180" s="252"/>
      <c r="D180" s="247" t="s">
        <v>162</v>
      </c>
      <c r="E180" s="253" t="s">
        <v>23</v>
      </c>
      <c r="F180" s="254" t="s">
        <v>290</v>
      </c>
      <c r="G180" s="252"/>
      <c r="H180" s="255">
        <v>25.609999999999999</v>
      </c>
      <c r="I180" s="256"/>
      <c r="J180" s="252"/>
      <c r="K180" s="252"/>
      <c r="L180" s="257"/>
      <c r="M180" s="258"/>
      <c r="N180" s="259"/>
      <c r="O180" s="259"/>
      <c r="P180" s="259"/>
      <c r="Q180" s="259"/>
      <c r="R180" s="259"/>
      <c r="S180" s="259"/>
      <c r="T180" s="260"/>
      <c r="AT180" s="261" t="s">
        <v>162</v>
      </c>
      <c r="AU180" s="261" t="s">
        <v>86</v>
      </c>
      <c r="AV180" s="12" t="s">
        <v>86</v>
      </c>
      <c r="AW180" s="12" t="s">
        <v>40</v>
      </c>
      <c r="AX180" s="12" t="s">
        <v>77</v>
      </c>
      <c r="AY180" s="261" t="s">
        <v>148</v>
      </c>
    </row>
    <row r="181" s="12" customFormat="1">
      <c r="B181" s="251"/>
      <c r="C181" s="252"/>
      <c r="D181" s="247" t="s">
        <v>162</v>
      </c>
      <c r="E181" s="253" t="s">
        <v>23</v>
      </c>
      <c r="F181" s="254" t="s">
        <v>291</v>
      </c>
      <c r="G181" s="252"/>
      <c r="H181" s="255">
        <v>25.460000000000001</v>
      </c>
      <c r="I181" s="256"/>
      <c r="J181" s="252"/>
      <c r="K181" s="252"/>
      <c r="L181" s="257"/>
      <c r="M181" s="258"/>
      <c r="N181" s="259"/>
      <c r="O181" s="259"/>
      <c r="P181" s="259"/>
      <c r="Q181" s="259"/>
      <c r="R181" s="259"/>
      <c r="S181" s="259"/>
      <c r="T181" s="260"/>
      <c r="AT181" s="261" t="s">
        <v>162</v>
      </c>
      <c r="AU181" s="261" t="s">
        <v>86</v>
      </c>
      <c r="AV181" s="12" t="s">
        <v>86</v>
      </c>
      <c r="AW181" s="12" t="s">
        <v>40</v>
      </c>
      <c r="AX181" s="12" t="s">
        <v>77</v>
      </c>
      <c r="AY181" s="261" t="s">
        <v>148</v>
      </c>
    </row>
    <row r="182" s="14" customFormat="1">
      <c r="B182" s="273"/>
      <c r="C182" s="274"/>
      <c r="D182" s="247" t="s">
        <v>162</v>
      </c>
      <c r="E182" s="275" t="s">
        <v>23</v>
      </c>
      <c r="F182" s="276" t="s">
        <v>182</v>
      </c>
      <c r="G182" s="274"/>
      <c r="H182" s="277">
        <v>76.959999999999994</v>
      </c>
      <c r="I182" s="278"/>
      <c r="J182" s="274"/>
      <c r="K182" s="274"/>
      <c r="L182" s="279"/>
      <c r="M182" s="280"/>
      <c r="N182" s="281"/>
      <c r="O182" s="281"/>
      <c r="P182" s="281"/>
      <c r="Q182" s="281"/>
      <c r="R182" s="281"/>
      <c r="S182" s="281"/>
      <c r="T182" s="282"/>
      <c r="AT182" s="283" t="s">
        <v>162</v>
      </c>
      <c r="AU182" s="283" t="s">
        <v>86</v>
      </c>
      <c r="AV182" s="14" t="s">
        <v>170</v>
      </c>
      <c r="AW182" s="14" t="s">
        <v>40</v>
      </c>
      <c r="AX182" s="14" t="s">
        <v>77</v>
      </c>
      <c r="AY182" s="283" t="s">
        <v>148</v>
      </c>
    </row>
    <row r="183" s="12" customFormat="1">
      <c r="B183" s="251"/>
      <c r="C183" s="252"/>
      <c r="D183" s="247" t="s">
        <v>162</v>
      </c>
      <c r="E183" s="253" t="s">
        <v>23</v>
      </c>
      <c r="F183" s="254" t="s">
        <v>292</v>
      </c>
      <c r="G183" s="252"/>
      <c r="H183" s="255">
        <v>8.4220000000000006</v>
      </c>
      <c r="I183" s="256"/>
      <c r="J183" s="252"/>
      <c r="K183" s="252"/>
      <c r="L183" s="257"/>
      <c r="M183" s="258"/>
      <c r="N183" s="259"/>
      <c r="O183" s="259"/>
      <c r="P183" s="259"/>
      <c r="Q183" s="259"/>
      <c r="R183" s="259"/>
      <c r="S183" s="259"/>
      <c r="T183" s="260"/>
      <c r="AT183" s="261" t="s">
        <v>162</v>
      </c>
      <c r="AU183" s="261" t="s">
        <v>86</v>
      </c>
      <c r="AV183" s="12" t="s">
        <v>86</v>
      </c>
      <c r="AW183" s="12" t="s">
        <v>40</v>
      </c>
      <c r="AX183" s="12" t="s">
        <v>77</v>
      </c>
      <c r="AY183" s="261" t="s">
        <v>148</v>
      </c>
    </row>
    <row r="184" s="12" customFormat="1">
      <c r="B184" s="251"/>
      <c r="C184" s="252"/>
      <c r="D184" s="247" t="s">
        <v>162</v>
      </c>
      <c r="E184" s="253" t="s">
        <v>23</v>
      </c>
      <c r="F184" s="254" t="s">
        <v>293</v>
      </c>
      <c r="G184" s="252"/>
      <c r="H184" s="255">
        <v>30.241</v>
      </c>
      <c r="I184" s="256"/>
      <c r="J184" s="252"/>
      <c r="K184" s="252"/>
      <c r="L184" s="257"/>
      <c r="M184" s="258"/>
      <c r="N184" s="259"/>
      <c r="O184" s="259"/>
      <c r="P184" s="259"/>
      <c r="Q184" s="259"/>
      <c r="R184" s="259"/>
      <c r="S184" s="259"/>
      <c r="T184" s="260"/>
      <c r="AT184" s="261" t="s">
        <v>162</v>
      </c>
      <c r="AU184" s="261" t="s">
        <v>86</v>
      </c>
      <c r="AV184" s="12" t="s">
        <v>86</v>
      </c>
      <c r="AW184" s="12" t="s">
        <v>40</v>
      </c>
      <c r="AX184" s="12" t="s">
        <v>77</v>
      </c>
      <c r="AY184" s="261" t="s">
        <v>148</v>
      </c>
    </row>
    <row r="185" s="12" customFormat="1">
      <c r="B185" s="251"/>
      <c r="C185" s="252"/>
      <c r="D185" s="247" t="s">
        <v>162</v>
      </c>
      <c r="E185" s="253" t="s">
        <v>23</v>
      </c>
      <c r="F185" s="254" t="s">
        <v>294</v>
      </c>
      <c r="G185" s="252"/>
      <c r="H185" s="255">
        <v>-1.254</v>
      </c>
      <c r="I185" s="256"/>
      <c r="J185" s="252"/>
      <c r="K185" s="252"/>
      <c r="L185" s="257"/>
      <c r="M185" s="258"/>
      <c r="N185" s="259"/>
      <c r="O185" s="259"/>
      <c r="P185" s="259"/>
      <c r="Q185" s="259"/>
      <c r="R185" s="259"/>
      <c r="S185" s="259"/>
      <c r="T185" s="260"/>
      <c r="AT185" s="261" t="s">
        <v>162</v>
      </c>
      <c r="AU185" s="261" t="s">
        <v>86</v>
      </c>
      <c r="AV185" s="12" t="s">
        <v>86</v>
      </c>
      <c r="AW185" s="12" t="s">
        <v>40</v>
      </c>
      <c r="AX185" s="12" t="s">
        <v>77</v>
      </c>
      <c r="AY185" s="261" t="s">
        <v>148</v>
      </c>
    </row>
    <row r="186" s="12" customFormat="1">
      <c r="B186" s="251"/>
      <c r="C186" s="252"/>
      <c r="D186" s="247" t="s">
        <v>162</v>
      </c>
      <c r="E186" s="253" t="s">
        <v>23</v>
      </c>
      <c r="F186" s="254" t="s">
        <v>295</v>
      </c>
      <c r="G186" s="252"/>
      <c r="H186" s="255">
        <v>8.5500000000000007</v>
      </c>
      <c r="I186" s="256"/>
      <c r="J186" s="252"/>
      <c r="K186" s="252"/>
      <c r="L186" s="257"/>
      <c r="M186" s="258"/>
      <c r="N186" s="259"/>
      <c r="O186" s="259"/>
      <c r="P186" s="259"/>
      <c r="Q186" s="259"/>
      <c r="R186" s="259"/>
      <c r="S186" s="259"/>
      <c r="T186" s="260"/>
      <c r="AT186" s="261" t="s">
        <v>162</v>
      </c>
      <c r="AU186" s="261" t="s">
        <v>86</v>
      </c>
      <c r="AV186" s="12" t="s">
        <v>86</v>
      </c>
      <c r="AW186" s="12" t="s">
        <v>40</v>
      </c>
      <c r="AX186" s="12" t="s">
        <v>77</v>
      </c>
      <c r="AY186" s="261" t="s">
        <v>148</v>
      </c>
    </row>
    <row r="187" s="12" customFormat="1">
      <c r="B187" s="251"/>
      <c r="C187" s="252"/>
      <c r="D187" s="247" t="s">
        <v>162</v>
      </c>
      <c r="E187" s="253" t="s">
        <v>23</v>
      </c>
      <c r="F187" s="254" t="s">
        <v>296</v>
      </c>
      <c r="G187" s="252"/>
      <c r="H187" s="255">
        <v>1.47</v>
      </c>
      <c r="I187" s="256"/>
      <c r="J187" s="252"/>
      <c r="K187" s="252"/>
      <c r="L187" s="257"/>
      <c r="M187" s="258"/>
      <c r="N187" s="259"/>
      <c r="O187" s="259"/>
      <c r="P187" s="259"/>
      <c r="Q187" s="259"/>
      <c r="R187" s="259"/>
      <c r="S187" s="259"/>
      <c r="T187" s="260"/>
      <c r="AT187" s="261" t="s">
        <v>162</v>
      </c>
      <c r="AU187" s="261" t="s">
        <v>86</v>
      </c>
      <c r="AV187" s="12" t="s">
        <v>86</v>
      </c>
      <c r="AW187" s="12" t="s">
        <v>40</v>
      </c>
      <c r="AX187" s="12" t="s">
        <v>77</v>
      </c>
      <c r="AY187" s="261" t="s">
        <v>148</v>
      </c>
    </row>
    <row r="188" s="12" customFormat="1">
      <c r="B188" s="251"/>
      <c r="C188" s="252"/>
      <c r="D188" s="247" t="s">
        <v>162</v>
      </c>
      <c r="E188" s="253" t="s">
        <v>23</v>
      </c>
      <c r="F188" s="254" t="s">
        <v>297</v>
      </c>
      <c r="G188" s="252"/>
      <c r="H188" s="255">
        <v>15.929</v>
      </c>
      <c r="I188" s="256"/>
      <c r="J188" s="252"/>
      <c r="K188" s="252"/>
      <c r="L188" s="257"/>
      <c r="M188" s="258"/>
      <c r="N188" s="259"/>
      <c r="O188" s="259"/>
      <c r="P188" s="259"/>
      <c r="Q188" s="259"/>
      <c r="R188" s="259"/>
      <c r="S188" s="259"/>
      <c r="T188" s="260"/>
      <c r="AT188" s="261" t="s">
        <v>162</v>
      </c>
      <c r="AU188" s="261" t="s">
        <v>86</v>
      </c>
      <c r="AV188" s="12" t="s">
        <v>86</v>
      </c>
      <c r="AW188" s="12" t="s">
        <v>40</v>
      </c>
      <c r="AX188" s="12" t="s">
        <v>77</v>
      </c>
      <c r="AY188" s="261" t="s">
        <v>148</v>
      </c>
    </row>
    <row r="189" s="14" customFormat="1">
      <c r="B189" s="273"/>
      <c r="C189" s="274"/>
      <c r="D189" s="247" t="s">
        <v>162</v>
      </c>
      <c r="E189" s="275" t="s">
        <v>23</v>
      </c>
      <c r="F189" s="276" t="s">
        <v>182</v>
      </c>
      <c r="G189" s="274"/>
      <c r="H189" s="277">
        <v>63.357999999999997</v>
      </c>
      <c r="I189" s="278"/>
      <c r="J189" s="274"/>
      <c r="K189" s="274"/>
      <c r="L189" s="279"/>
      <c r="M189" s="280"/>
      <c r="N189" s="281"/>
      <c r="O189" s="281"/>
      <c r="P189" s="281"/>
      <c r="Q189" s="281"/>
      <c r="R189" s="281"/>
      <c r="S189" s="281"/>
      <c r="T189" s="282"/>
      <c r="AT189" s="283" t="s">
        <v>162</v>
      </c>
      <c r="AU189" s="283" t="s">
        <v>86</v>
      </c>
      <c r="AV189" s="14" t="s">
        <v>170</v>
      </c>
      <c r="AW189" s="14" t="s">
        <v>40</v>
      </c>
      <c r="AX189" s="14" t="s">
        <v>77</v>
      </c>
      <c r="AY189" s="283" t="s">
        <v>148</v>
      </c>
    </row>
    <row r="190" s="12" customFormat="1">
      <c r="B190" s="251"/>
      <c r="C190" s="252"/>
      <c r="D190" s="247" t="s">
        <v>162</v>
      </c>
      <c r="E190" s="253" t="s">
        <v>23</v>
      </c>
      <c r="F190" s="254" t="s">
        <v>298</v>
      </c>
      <c r="G190" s="252"/>
      <c r="H190" s="255">
        <v>8.2040000000000006</v>
      </c>
      <c r="I190" s="256"/>
      <c r="J190" s="252"/>
      <c r="K190" s="252"/>
      <c r="L190" s="257"/>
      <c r="M190" s="258"/>
      <c r="N190" s="259"/>
      <c r="O190" s="259"/>
      <c r="P190" s="259"/>
      <c r="Q190" s="259"/>
      <c r="R190" s="259"/>
      <c r="S190" s="259"/>
      <c r="T190" s="260"/>
      <c r="AT190" s="261" t="s">
        <v>162</v>
      </c>
      <c r="AU190" s="261" t="s">
        <v>86</v>
      </c>
      <c r="AV190" s="12" t="s">
        <v>86</v>
      </c>
      <c r="AW190" s="12" t="s">
        <v>40</v>
      </c>
      <c r="AX190" s="12" t="s">
        <v>77</v>
      </c>
      <c r="AY190" s="261" t="s">
        <v>148</v>
      </c>
    </row>
    <row r="191" s="12" customFormat="1">
      <c r="B191" s="251"/>
      <c r="C191" s="252"/>
      <c r="D191" s="247" t="s">
        <v>162</v>
      </c>
      <c r="E191" s="253" t="s">
        <v>23</v>
      </c>
      <c r="F191" s="254" t="s">
        <v>299</v>
      </c>
      <c r="G191" s="252"/>
      <c r="H191" s="255">
        <v>30.879000000000001</v>
      </c>
      <c r="I191" s="256"/>
      <c r="J191" s="252"/>
      <c r="K191" s="252"/>
      <c r="L191" s="257"/>
      <c r="M191" s="258"/>
      <c r="N191" s="259"/>
      <c r="O191" s="259"/>
      <c r="P191" s="259"/>
      <c r="Q191" s="259"/>
      <c r="R191" s="259"/>
      <c r="S191" s="259"/>
      <c r="T191" s="260"/>
      <c r="AT191" s="261" t="s">
        <v>162</v>
      </c>
      <c r="AU191" s="261" t="s">
        <v>86</v>
      </c>
      <c r="AV191" s="12" t="s">
        <v>86</v>
      </c>
      <c r="AW191" s="12" t="s">
        <v>40</v>
      </c>
      <c r="AX191" s="12" t="s">
        <v>77</v>
      </c>
      <c r="AY191" s="261" t="s">
        <v>148</v>
      </c>
    </row>
    <row r="192" s="12" customFormat="1">
      <c r="B192" s="251"/>
      <c r="C192" s="252"/>
      <c r="D192" s="247" t="s">
        <v>162</v>
      </c>
      <c r="E192" s="253" t="s">
        <v>23</v>
      </c>
      <c r="F192" s="254" t="s">
        <v>300</v>
      </c>
      <c r="G192" s="252"/>
      <c r="H192" s="255">
        <v>-1.254</v>
      </c>
      <c r="I192" s="256"/>
      <c r="J192" s="252"/>
      <c r="K192" s="252"/>
      <c r="L192" s="257"/>
      <c r="M192" s="258"/>
      <c r="N192" s="259"/>
      <c r="O192" s="259"/>
      <c r="P192" s="259"/>
      <c r="Q192" s="259"/>
      <c r="R192" s="259"/>
      <c r="S192" s="259"/>
      <c r="T192" s="260"/>
      <c r="AT192" s="261" t="s">
        <v>162</v>
      </c>
      <c r="AU192" s="261" t="s">
        <v>86</v>
      </c>
      <c r="AV192" s="12" t="s">
        <v>86</v>
      </c>
      <c r="AW192" s="12" t="s">
        <v>40</v>
      </c>
      <c r="AX192" s="12" t="s">
        <v>77</v>
      </c>
      <c r="AY192" s="261" t="s">
        <v>148</v>
      </c>
    </row>
    <row r="193" s="12" customFormat="1">
      <c r="B193" s="251"/>
      <c r="C193" s="252"/>
      <c r="D193" s="247" t="s">
        <v>162</v>
      </c>
      <c r="E193" s="253" t="s">
        <v>23</v>
      </c>
      <c r="F193" s="254" t="s">
        <v>301</v>
      </c>
      <c r="G193" s="252"/>
      <c r="H193" s="255">
        <v>8.5500000000000007</v>
      </c>
      <c r="I193" s="256"/>
      <c r="J193" s="252"/>
      <c r="K193" s="252"/>
      <c r="L193" s="257"/>
      <c r="M193" s="258"/>
      <c r="N193" s="259"/>
      <c r="O193" s="259"/>
      <c r="P193" s="259"/>
      <c r="Q193" s="259"/>
      <c r="R193" s="259"/>
      <c r="S193" s="259"/>
      <c r="T193" s="260"/>
      <c r="AT193" s="261" t="s">
        <v>162</v>
      </c>
      <c r="AU193" s="261" t="s">
        <v>86</v>
      </c>
      <c r="AV193" s="12" t="s">
        <v>86</v>
      </c>
      <c r="AW193" s="12" t="s">
        <v>40</v>
      </c>
      <c r="AX193" s="12" t="s">
        <v>77</v>
      </c>
      <c r="AY193" s="261" t="s">
        <v>148</v>
      </c>
    </row>
    <row r="194" s="12" customFormat="1">
      <c r="B194" s="251"/>
      <c r="C194" s="252"/>
      <c r="D194" s="247" t="s">
        <v>162</v>
      </c>
      <c r="E194" s="253" t="s">
        <v>23</v>
      </c>
      <c r="F194" s="254" t="s">
        <v>302</v>
      </c>
      <c r="G194" s="252"/>
      <c r="H194" s="255">
        <v>1.54</v>
      </c>
      <c r="I194" s="256"/>
      <c r="J194" s="252"/>
      <c r="K194" s="252"/>
      <c r="L194" s="257"/>
      <c r="M194" s="258"/>
      <c r="N194" s="259"/>
      <c r="O194" s="259"/>
      <c r="P194" s="259"/>
      <c r="Q194" s="259"/>
      <c r="R194" s="259"/>
      <c r="S194" s="259"/>
      <c r="T194" s="260"/>
      <c r="AT194" s="261" t="s">
        <v>162</v>
      </c>
      <c r="AU194" s="261" t="s">
        <v>86</v>
      </c>
      <c r="AV194" s="12" t="s">
        <v>86</v>
      </c>
      <c r="AW194" s="12" t="s">
        <v>40</v>
      </c>
      <c r="AX194" s="12" t="s">
        <v>77</v>
      </c>
      <c r="AY194" s="261" t="s">
        <v>148</v>
      </c>
    </row>
    <row r="195" s="12" customFormat="1">
      <c r="B195" s="251"/>
      <c r="C195" s="252"/>
      <c r="D195" s="247" t="s">
        <v>162</v>
      </c>
      <c r="E195" s="253" t="s">
        <v>23</v>
      </c>
      <c r="F195" s="254" t="s">
        <v>303</v>
      </c>
      <c r="G195" s="252"/>
      <c r="H195" s="255">
        <v>15.958</v>
      </c>
      <c r="I195" s="256"/>
      <c r="J195" s="252"/>
      <c r="K195" s="252"/>
      <c r="L195" s="257"/>
      <c r="M195" s="258"/>
      <c r="N195" s="259"/>
      <c r="O195" s="259"/>
      <c r="P195" s="259"/>
      <c r="Q195" s="259"/>
      <c r="R195" s="259"/>
      <c r="S195" s="259"/>
      <c r="T195" s="260"/>
      <c r="AT195" s="261" t="s">
        <v>162</v>
      </c>
      <c r="AU195" s="261" t="s">
        <v>86</v>
      </c>
      <c r="AV195" s="12" t="s">
        <v>86</v>
      </c>
      <c r="AW195" s="12" t="s">
        <v>40</v>
      </c>
      <c r="AX195" s="12" t="s">
        <v>77</v>
      </c>
      <c r="AY195" s="261" t="s">
        <v>148</v>
      </c>
    </row>
    <row r="196" s="14" customFormat="1">
      <c r="B196" s="273"/>
      <c r="C196" s="274"/>
      <c r="D196" s="247" t="s">
        <v>162</v>
      </c>
      <c r="E196" s="275" t="s">
        <v>23</v>
      </c>
      <c r="F196" s="276" t="s">
        <v>182</v>
      </c>
      <c r="G196" s="274"/>
      <c r="H196" s="277">
        <v>63.877000000000002</v>
      </c>
      <c r="I196" s="278"/>
      <c r="J196" s="274"/>
      <c r="K196" s="274"/>
      <c r="L196" s="279"/>
      <c r="M196" s="280"/>
      <c r="N196" s="281"/>
      <c r="O196" s="281"/>
      <c r="P196" s="281"/>
      <c r="Q196" s="281"/>
      <c r="R196" s="281"/>
      <c r="S196" s="281"/>
      <c r="T196" s="282"/>
      <c r="AT196" s="283" t="s">
        <v>162</v>
      </c>
      <c r="AU196" s="283" t="s">
        <v>86</v>
      </c>
      <c r="AV196" s="14" t="s">
        <v>170</v>
      </c>
      <c r="AW196" s="14" t="s">
        <v>40</v>
      </c>
      <c r="AX196" s="14" t="s">
        <v>77</v>
      </c>
      <c r="AY196" s="283" t="s">
        <v>148</v>
      </c>
    </row>
    <row r="197" s="12" customFormat="1">
      <c r="B197" s="251"/>
      <c r="C197" s="252"/>
      <c r="D197" s="247" t="s">
        <v>162</v>
      </c>
      <c r="E197" s="253" t="s">
        <v>23</v>
      </c>
      <c r="F197" s="254" t="s">
        <v>304</v>
      </c>
      <c r="G197" s="252"/>
      <c r="H197" s="255">
        <v>8.4109999999999996</v>
      </c>
      <c r="I197" s="256"/>
      <c r="J197" s="252"/>
      <c r="K197" s="252"/>
      <c r="L197" s="257"/>
      <c r="M197" s="258"/>
      <c r="N197" s="259"/>
      <c r="O197" s="259"/>
      <c r="P197" s="259"/>
      <c r="Q197" s="259"/>
      <c r="R197" s="259"/>
      <c r="S197" s="259"/>
      <c r="T197" s="260"/>
      <c r="AT197" s="261" t="s">
        <v>162</v>
      </c>
      <c r="AU197" s="261" t="s">
        <v>86</v>
      </c>
      <c r="AV197" s="12" t="s">
        <v>86</v>
      </c>
      <c r="AW197" s="12" t="s">
        <v>40</v>
      </c>
      <c r="AX197" s="12" t="s">
        <v>77</v>
      </c>
      <c r="AY197" s="261" t="s">
        <v>148</v>
      </c>
    </row>
    <row r="198" s="12" customFormat="1">
      <c r="B198" s="251"/>
      <c r="C198" s="252"/>
      <c r="D198" s="247" t="s">
        <v>162</v>
      </c>
      <c r="E198" s="253" t="s">
        <v>23</v>
      </c>
      <c r="F198" s="254" t="s">
        <v>305</v>
      </c>
      <c r="G198" s="252"/>
      <c r="H198" s="255">
        <v>29.988</v>
      </c>
      <c r="I198" s="256"/>
      <c r="J198" s="252"/>
      <c r="K198" s="252"/>
      <c r="L198" s="257"/>
      <c r="M198" s="258"/>
      <c r="N198" s="259"/>
      <c r="O198" s="259"/>
      <c r="P198" s="259"/>
      <c r="Q198" s="259"/>
      <c r="R198" s="259"/>
      <c r="S198" s="259"/>
      <c r="T198" s="260"/>
      <c r="AT198" s="261" t="s">
        <v>162</v>
      </c>
      <c r="AU198" s="261" t="s">
        <v>86</v>
      </c>
      <c r="AV198" s="12" t="s">
        <v>86</v>
      </c>
      <c r="AW198" s="12" t="s">
        <v>40</v>
      </c>
      <c r="AX198" s="12" t="s">
        <v>77</v>
      </c>
      <c r="AY198" s="261" t="s">
        <v>148</v>
      </c>
    </row>
    <row r="199" s="12" customFormat="1">
      <c r="B199" s="251"/>
      <c r="C199" s="252"/>
      <c r="D199" s="247" t="s">
        <v>162</v>
      </c>
      <c r="E199" s="253" t="s">
        <v>23</v>
      </c>
      <c r="F199" s="254" t="s">
        <v>306</v>
      </c>
      <c r="G199" s="252"/>
      <c r="H199" s="255">
        <v>-1.254</v>
      </c>
      <c r="I199" s="256"/>
      <c r="J199" s="252"/>
      <c r="K199" s="252"/>
      <c r="L199" s="257"/>
      <c r="M199" s="258"/>
      <c r="N199" s="259"/>
      <c r="O199" s="259"/>
      <c r="P199" s="259"/>
      <c r="Q199" s="259"/>
      <c r="R199" s="259"/>
      <c r="S199" s="259"/>
      <c r="T199" s="260"/>
      <c r="AT199" s="261" t="s">
        <v>162</v>
      </c>
      <c r="AU199" s="261" t="s">
        <v>86</v>
      </c>
      <c r="AV199" s="12" t="s">
        <v>86</v>
      </c>
      <c r="AW199" s="12" t="s">
        <v>40</v>
      </c>
      <c r="AX199" s="12" t="s">
        <v>77</v>
      </c>
      <c r="AY199" s="261" t="s">
        <v>148</v>
      </c>
    </row>
    <row r="200" s="12" customFormat="1">
      <c r="B200" s="251"/>
      <c r="C200" s="252"/>
      <c r="D200" s="247" t="s">
        <v>162</v>
      </c>
      <c r="E200" s="253" t="s">
        <v>23</v>
      </c>
      <c r="F200" s="254" t="s">
        <v>307</v>
      </c>
      <c r="G200" s="252"/>
      <c r="H200" s="255">
        <v>8.5500000000000007</v>
      </c>
      <c r="I200" s="256"/>
      <c r="J200" s="252"/>
      <c r="K200" s="252"/>
      <c r="L200" s="257"/>
      <c r="M200" s="258"/>
      <c r="N200" s="259"/>
      <c r="O200" s="259"/>
      <c r="P200" s="259"/>
      <c r="Q200" s="259"/>
      <c r="R200" s="259"/>
      <c r="S200" s="259"/>
      <c r="T200" s="260"/>
      <c r="AT200" s="261" t="s">
        <v>162</v>
      </c>
      <c r="AU200" s="261" t="s">
        <v>86</v>
      </c>
      <c r="AV200" s="12" t="s">
        <v>86</v>
      </c>
      <c r="AW200" s="12" t="s">
        <v>40</v>
      </c>
      <c r="AX200" s="12" t="s">
        <v>77</v>
      </c>
      <c r="AY200" s="261" t="s">
        <v>148</v>
      </c>
    </row>
    <row r="201" s="12" customFormat="1">
      <c r="B201" s="251"/>
      <c r="C201" s="252"/>
      <c r="D201" s="247" t="s">
        <v>162</v>
      </c>
      <c r="E201" s="253" t="s">
        <v>23</v>
      </c>
      <c r="F201" s="254" t="s">
        <v>308</v>
      </c>
      <c r="G201" s="252"/>
      <c r="H201" s="255">
        <v>1.54</v>
      </c>
      <c r="I201" s="256"/>
      <c r="J201" s="252"/>
      <c r="K201" s="252"/>
      <c r="L201" s="257"/>
      <c r="M201" s="258"/>
      <c r="N201" s="259"/>
      <c r="O201" s="259"/>
      <c r="P201" s="259"/>
      <c r="Q201" s="259"/>
      <c r="R201" s="259"/>
      <c r="S201" s="259"/>
      <c r="T201" s="260"/>
      <c r="AT201" s="261" t="s">
        <v>162</v>
      </c>
      <c r="AU201" s="261" t="s">
        <v>86</v>
      </c>
      <c r="AV201" s="12" t="s">
        <v>86</v>
      </c>
      <c r="AW201" s="12" t="s">
        <v>40</v>
      </c>
      <c r="AX201" s="12" t="s">
        <v>77</v>
      </c>
      <c r="AY201" s="261" t="s">
        <v>148</v>
      </c>
    </row>
    <row r="202" s="12" customFormat="1">
      <c r="B202" s="251"/>
      <c r="C202" s="252"/>
      <c r="D202" s="247" t="s">
        <v>162</v>
      </c>
      <c r="E202" s="253" t="s">
        <v>23</v>
      </c>
      <c r="F202" s="254" t="s">
        <v>309</v>
      </c>
      <c r="G202" s="252"/>
      <c r="H202" s="255">
        <v>16.254000000000001</v>
      </c>
      <c r="I202" s="256"/>
      <c r="J202" s="252"/>
      <c r="K202" s="252"/>
      <c r="L202" s="257"/>
      <c r="M202" s="258"/>
      <c r="N202" s="259"/>
      <c r="O202" s="259"/>
      <c r="P202" s="259"/>
      <c r="Q202" s="259"/>
      <c r="R202" s="259"/>
      <c r="S202" s="259"/>
      <c r="T202" s="260"/>
      <c r="AT202" s="261" t="s">
        <v>162</v>
      </c>
      <c r="AU202" s="261" t="s">
        <v>86</v>
      </c>
      <c r="AV202" s="12" t="s">
        <v>86</v>
      </c>
      <c r="AW202" s="12" t="s">
        <v>40</v>
      </c>
      <c r="AX202" s="12" t="s">
        <v>77</v>
      </c>
      <c r="AY202" s="261" t="s">
        <v>148</v>
      </c>
    </row>
    <row r="203" s="14" customFormat="1">
      <c r="B203" s="273"/>
      <c r="C203" s="274"/>
      <c r="D203" s="247" t="s">
        <v>162</v>
      </c>
      <c r="E203" s="275" t="s">
        <v>23</v>
      </c>
      <c r="F203" s="276" t="s">
        <v>182</v>
      </c>
      <c r="G203" s="274"/>
      <c r="H203" s="277">
        <v>63.488999999999997</v>
      </c>
      <c r="I203" s="278"/>
      <c r="J203" s="274"/>
      <c r="K203" s="274"/>
      <c r="L203" s="279"/>
      <c r="M203" s="280"/>
      <c r="N203" s="281"/>
      <c r="O203" s="281"/>
      <c r="P203" s="281"/>
      <c r="Q203" s="281"/>
      <c r="R203" s="281"/>
      <c r="S203" s="281"/>
      <c r="T203" s="282"/>
      <c r="AT203" s="283" t="s">
        <v>162</v>
      </c>
      <c r="AU203" s="283" t="s">
        <v>86</v>
      </c>
      <c r="AV203" s="14" t="s">
        <v>170</v>
      </c>
      <c r="AW203" s="14" t="s">
        <v>40</v>
      </c>
      <c r="AX203" s="14" t="s">
        <v>77</v>
      </c>
      <c r="AY203" s="283" t="s">
        <v>148</v>
      </c>
    </row>
    <row r="204" s="12" customFormat="1">
      <c r="B204" s="251"/>
      <c r="C204" s="252"/>
      <c r="D204" s="247" t="s">
        <v>162</v>
      </c>
      <c r="E204" s="253" t="s">
        <v>23</v>
      </c>
      <c r="F204" s="254" t="s">
        <v>310</v>
      </c>
      <c r="G204" s="252"/>
      <c r="H204" s="255">
        <v>23.041</v>
      </c>
      <c r="I204" s="256"/>
      <c r="J204" s="252"/>
      <c r="K204" s="252"/>
      <c r="L204" s="257"/>
      <c r="M204" s="258"/>
      <c r="N204" s="259"/>
      <c r="O204" s="259"/>
      <c r="P204" s="259"/>
      <c r="Q204" s="259"/>
      <c r="R204" s="259"/>
      <c r="S204" s="259"/>
      <c r="T204" s="260"/>
      <c r="AT204" s="261" t="s">
        <v>162</v>
      </c>
      <c r="AU204" s="261" t="s">
        <v>86</v>
      </c>
      <c r="AV204" s="12" t="s">
        <v>86</v>
      </c>
      <c r="AW204" s="12" t="s">
        <v>40</v>
      </c>
      <c r="AX204" s="12" t="s">
        <v>77</v>
      </c>
      <c r="AY204" s="261" t="s">
        <v>148</v>
      </c>
    </row>
    <row r="205" s="12" customFormat="1">
      <c r="B205" s="251"/>
      <c r="C205" s="252"/>
      <c r="D205" s="247" t="s">
        <v>162</v>
      </c>
      <c r="E205" s="253" t="s">
        <v>23</v>
      </c>
      <c r="F205" s="254" t="s">
        <v>311</v>
      </c>
      <c r="G205" s="252"/>
      <c r="H205" s="255">
        <v>10.208</v>
      </c>
      <c r="I205" s="256"/>
      <c r="J205" s="252"/>
      <c r="K205" s="252"/>
      <c r="L205" s="257"/>
      <c r="M205" s="258"/>
      <c r="N205" s="259"/>
      <c r="O205" s="259"/>
      <c r="P205" s="259"/>
      <c r="Q205" s="259"/>
      <c r="R205" s="259"/>
      <c r="S205" s="259"/>
      <c r="T205" s="260"/>
      <c r="AT205" s="261" t="s">
        <v>162</v>
      </c>
      <c r="AU205" s="261" t="s">
        <v>86</v>
      </c>
      <c r="AV205" s="12" t="s">
        <v>86</v>
      </c>
      <c r="AW205" s="12" t="s">
        <v>40</v>
      </c>
      <c r="AX205" s="12" t="s">
        <v>77</v>
      </c>
      <c r="AY205" s="261" t="s">
        <v>148</v>
      </c>
    </row>
    <row r="206" s="12" customFormat="1">
      <c r="B206" s="251"/>
      <c r="C206" s="252"/>
      <c r="D206" s="247" t="s">
        <v>162</v>
      </c>
      <c r="E206" s="253" t="s">
        <v>23</v>
      </c>
      <c r="F206" s="254" t="s">
        <v>312</v>
      </c>
      <c r="G206" s="252"/>
      <c r="H206" s="255">
        <v>11.408</v>
      </c>
      <c r="I206" s="256"/>
      <c r="J206" s="252"/>
      <c r="K206" s="252"/>
      <c r="L206" s="257"/>
      <c r="M206" s="258"/>
      <c r="N206" s="259"/>
      <c r="O206" s="259"/>
      <c r="P206" s="259"/>
      <c r="Q206" s="259"/>
      <c r="R206" s="259"/>
      <c r="S206" s="259"/>
      <c r="T206" s="260"/>
      <c r="AT206" s="261" t="s">
        <v>162</v>
      </c>
      <c r="AU206" s="261" t="s">
        <v>86</v>
      </c>
      <c r="AV206" s="12" t="s">
        <v>86</v>
      </c>
      <c r="AW206" s="12" t="s">
        <v>40</v>
      </c>
      <c r="AX206" s="12" t="s">
        <v>77</v>
      </c>
      <c r="AY206" s="261" t="s">
        <v>148</v>
      </c>
    </row>
    <row r="207" s="12" customFormat="1">
      <c r="B207" s="251"/>
      <c r="C207" s="252"/>
      <c r="D207" s="247" t="s">
        <v>162</v>
      </c>
      <c r="E207" s="253" t="s">
        <v>23</v>
      </c>
      <c r="F207" s="254" t="s">
        <v>313</v>
      </c>
      <c r="G207" s="252"/>
      <c r="H207" s="255">
        <v>14.08</v>
      </c>
      <c r="I207" s="256"/>
      <c r="J207" s="252"/>
      <c r="K207" s="252"/>
      <c r="L207" s="257"/>
      <c r="M207" s="258"/>
      <c r="N207" s="259"/>
      <c r="O207" s="259"/>
      <c r="P207" s="259"/>
      <c r="Q207" s="259"/>
      <c r="R207" s="259"/>
      <c r="S207" s="259"/>
      <c r="T207" s="260"/>
      <c r="AT207" s="261" t="s">
        <v>162</v>
      </c>
      <c r="AU207" s="261" t="s">
        <v>86</v>
      </c>
      <c r="AV207" s="12" t="s">
        <v>86</v>
      </c>
      <c r="AW207" s="12" t="s">
        <v>40</v>
      </c>
      <c r="AX207" s="12" t="s">
        <v>77</v>
      </c>
      <c r="AY207" s="261" t="s">
        <v>148</v>
      </c>
    </row>
    <row r="208" s="12" customFormat="1">
      <c r="B208" s="251"/>
      <c r="C208" s="252"/>
      <c r="D208" s="247" t="s">
        <v>162</v>
      </c>
      <c r="E208" s="253" t="s">
        <v>23</v>
      </c>
      <c r="F208" s="254" t="s">
        <v>314</v>
      </c>
      <c r="G208" s="252"/>
      <c r="H208" s="255">
        <v>38.909999999999997</v>
      </c>
      <c r="I208" s="256"/>
      <c r="J208" s="252"/>
      <c r="K208" s="252"/>
      <c r="L208" s="257"/>
      <c r="M208" s="258"/>
      <c r="N208" s="259"/>
      <c r="O208" s="259"/>
      <c r="P208" s="259"/>
      <c r="Q208" s="259"/>
      <c r="R208" s="259"/>
      <c r="S208" s="259"/>
      <c r="T208" s="260"/>
      <c r="AT208" s="261" t="s">
        <v>162</v>
      </c>
      <c r="AU208" s="261" t="s">
        <v>86</v>
      </c>
      <c r="AV208" s="12" t="s">
        <v>86</v>
      </c>
      <c r="AW208" s="12" t="s">
        <v>40</v>
      </c>
      <c r="AX208" s="12" t="s">
        <v>77</v>
      </c>
      <c r="AY208" s="261" t="s">
        <v>148</v>
      </c>
    </row>
    <row r="209" s="12" customFormat="1">
      <c r="B209" s="251"/>
      <c r="C209" s="252"/>
      <c r="D209" s="247" t="s">
        <v>162</v>
      </c>
      <c r="E209" s="253" t="s">
        <v>23</v>
      </c>
      <c r="F209" s="254" t="s">
        <v>315</v>
      </c>
      <c r="G209" s="252"/>
      <c r="H209" s="255">
        <v>10.208</v>
      </c>
      <c r="I209" s="256"/>
      <c r="J209" s="252"/>
      <c r="K209" s="252"/>
      <c r="L209" s="257"/>
      <c r="M209" s="258"/>
      <c r="N209" s="259"/>
      <c r="O209" s="259"/>
      <c r="P209" s="259"/>
      <c r="Q209" s="259"/>
      <c r="R209" s="259"/>
      <c r="S209" s="259"/>
      <c r="T209" s="260"/>
      <c r="AT209" s="261" t="s">
        <v>162</v>
      </c>
      <c r="AU209" s="261" t="s">
        <v>86</v>
      </c>
      <c r="AV209" s="12" t="s">
        <v>86</v>
      </c>
      <c r="AW209" s="12" t="s">
        <v>40</v>
      </c>
      <c r="AX209" s="12" t="s">
        <v>77</v>
      </c>
      <c r="AY209" s="261" t="s">
        <v>148</v>
      </c>
    </row>
    <row r="210" s="14" customFormat="1">
      <c r="B210" s="273"/>
      <c r="C210" s="274"/>
      <c r="D210" s="247" t="s">
        <v>162</v>
      </c>
      <c r="E210" s="275" t="s">
        <v>23</v>
      </c>
      <c r="F210" s="276" t="s">
        <v>182</v>
      </c>
      <c r="G210" s="274"/>
      <c r="H210" s="277">
        <v>107.855</v>
      </c>
      <c r="I210" s="278"/>
      <c r="J210" s="274"/>
      <c r="K210" s="274"/>
      <c r="L210" s="279"/>
      <c r="M210" s="280"/>
      <c r="N210" s="281"/>
      <c r="O210" s="281"/>
      <c r="P210" s="281"/>
      <c r="Q210" s="281"/>
      <c r="R210" s="281"/>
      <c r="S210" s="281"/>
      <c r="T210" s="282"/>
      <c r="AT210" s="283" t="s">
        <v>162</v>
      </c>
      <c r="AU210" s="283" t="s">
        <v>86</v>
      </c>
      <c r="AV210" s="14" t="s">
        <v>170</v>
      </c>
      <c r="AW210" s="14" t="s">
        <v>40</v>
      </c>
      <c r="AX210" s="14" t="s">
        <v>77</v>
      </c>
      <c r="AY210" s="283" t="s">
        <v>148</v>
      </c>
    </row>
    <row r="211" s="12" customFormat="1">
      <c r="B211" s="251"/>
      <c r="C211" s="252"/>
      <c r="D211" s="247" t="s">
        <v>162</v>
      </c>
      <c r="E211" s="253" t="s">
        <v>23</v>
      </c>
      <c r="F211" s="254" t="s">
        <v>316</v>
      </c>
      <c r="G211" s="252"/>
      <c r="H211" s="255">
        <v>46.082000000000001</v>
      </c>
      <c r="I211" s="256"/>
      <c r="J211" s="252"/>
      <c r="K211" s="252"/>
      <c r="L211" s="257"/>
      <c r="M211" s="258"/>
      <c r="N211" s="259"/>
      <c r="O211" s="259"/>
      <c r="P211" s="259"/>
      <c r="Q211" s="259"/>
      <c r="R211" s="259"/>
      <c r="S211" s="259"/>
      <c r="T211" s="260"/>
      <c r="AT211" s="261" t="s">
        <v>162</v>
      </c>
      <c r="AU211" s="261" t="s">
        <v>86</v>
      </c>
      <c r="AV211" s="12" t="s">
        <v>86</v>
      </c>
      <c r="AW211" s="12" t="s">
        <v>40</v>
      </c>
      <c r="AX211" s="12" t="s">
        <v>77</v>
      </c>
      <c r="AY211" s="261" t="s">
        <v>148</v>
      </c>
    </row>
    <row r="212" s="12" customFormat="1">
      <c r="B212" s="251"/>
      <c r="C212" s="252"/>
      <c r="D212" s="247" t="s">
        <v>162</v>
      </c>
      <c r="E212" s="253" t="s">
        <v>23</v>
      </c>
      <c r="F212" s="254" t="s">
        <v>317</v>
      </c>
      <c r="G212" s="252"/>
      <c r="H212" s="255">
        <v>20.416</v>
      </c>
      <c r="I212" s="256"/>
      <c r="J212" s="252"/>
      <c r="K212" s="252"/>
      <c r="L212" s="257"/>
      <c r="M212" s="258"/>
      <c r="N212" s="259"/>
      <c r="O212" s="259"/>
      <c r="P212" s="259"/>
      <c r="Q212" s="259"/>
      <c r="R212" s="259"/>
      <c r="S212" s="259"/>
      <c r="T212" s="260"/>
      <c r="AT212" s="261" t="s">
        <v>162</v>
      </c>
      <c r="AU212" s="261" t="s">
        <v>86</v>
      </c>
      <c r="AV212" s="12" t="s">
        <v>86</v>
      </c>
      <c r="AW212" s="12" t="s">
        <v>40</v>
      </c>
      <c r="AX212" s="12" t="s">
        <v>77</v>
      </c>
      <c r="AY212" s="261" t="s">
        <v>148</v>
      </c>
    </row>
    <row r="213" s="12" customFormat="1">
      <c r="B213" s="251"/>
      <c r="C213" s="252"/>
      <c r="D213" s="247" t="s">
        <v>162</v>
      </c>
      <c r="E213" s="253" t="s">
        <v>23</v>
      </c>
      <c r="F213" s="254" t="s">
        <v>318</v>
      </c>
      <c r="G213" s="252"/>
      <c r="H213" s="255">
        <v>24.056000000000001</v>
      </c>
      <c r="I213" s="256"/>
      <c r="J213" s="252"/>
      <c r="K213" s="252"/>
      <c r="L213" s="257"/>
      <c r="M213" s="258"/>
      <c r="N213" s="259"/>
      <c r="O213" s="259"/>
      <c r="P213" s="259"/>
      <c r="Q213" s="259"/>
      <c r="R213" s="259"/>
      <c r="S213" s="259"/>
      <c r="T213" s="260"/>
      <c r="AT213" s="261" t="s">
        <v>162</v>
      </c>
      <c r="AU213" s="261" t="s">
        <v>86</v>
      </c>
      <c r="AV213" s="12" t="s">
        <v>86</v>
      </c>
      <c r="AW213" s="12" t="s">
        <v>40</v>
      </c>
      <c r="AX213" s="12" t="s">
        <v>77</v>
      </c>
      <c r="AY213" s="261" t="s">
        <v>148</v>
      </c>
    </row>
    <row r="214" s="12" customFormat="1">
      <c r="B214" s="251"/>
      <c r="C214" s="252"/>
      <c r="D214" s="247" t="s">
        <v>162</v>
      </c>
      <c r="E214" s="253" t="s">
        <v>23</v>
      </c>
      <c r="F214" s="254" t="s">
        <v>319</v>
      </c>
      <c r="G214" s="252"/>
      <c r="H214" s="255">
        <v>28.16</v>
      </c>
      <c r="I214" s="256"/>
      <c r="J214" s="252"/>
      <c r="K214" s="252"/>
      <c r="L214" s="257"/>
      <c r="M214" s="258"/>
      <c r="N214" s="259"/>
      <c r="O214" s="259"/>
      <c r="P214" s="259"/>
      <c r="Q214" s="259"/>
      <c r="R214" s="259"/>
      <c r="S214" s="259"/>
      <c r="T214" s="260"/>
      <c r="AT214" s="261" t="s">
        <v>162</v>
      </c>
      <c r="AU214" s="261" t="s">
        <v>86</v>
      </c>
      <c r="AV214" s="12" t="s">
        <v>86</v>
      </c>
      <c r="AW214" s="12" t="s">
        <v>40</v>
      </c>
      <c r="AX214" s="12" t="s">
        <v>77</v>
      </c>
      <c r="AY214" s="261" t="s">
        <v>148</v>
      </c>
    </row>
    <row r="215" s="14" customFormat="1">
      <c r="B215" s="273"/>
      <c r="C215" s="274"/>
      <c r="D215" s="247" t="s">
        <v>162</v>
      </c>
      <c r="E215" s="275" t="s">
        <v>23</v>
      </c>
      <c r="F215" s="276" t="s">
        <v>182</v>
      </c>
      <c r="G215" s="274"/>
      <c r="H215" s="277">
        <v>118.714</v>
      </c>
      <c r="I215" s="278"/>
      <c r="J215" s="274"/>
      <c r="K215" s="274"/>
      <c r="L215" s="279"/>
      <c r="M215" s="280"/>
      <c r="N215" s="281"/>
      <c r="O215" s="281"/>
      <c r="P215" s="281"/>
      <c r="Q215" s="281"/>
      <c r="R215" s="281"/>
      <c r="S215" s="281"/>
      <c r="T215" s="282"/>
      <c r="AT215" s="283" t="s">
        <v>162</v>
      </c>
      <c r="AU215" s="283" t="s">
        <v>86</v>
      </c>
      <c r="AV215" s="14" t="s">
        <v>170</v>
      </c>
      <c r="AW215" s="14" t="s">
        <v>40</v>
      </c>
      <c r="AX215" s="14" t="s">
        <v>77</v>
      </c>
      <c r="AY215" s="283" t="s">
        <v>148</v>
      </c>
    </row>
    <row r="216" s="12" customFormat="1">
      <c r="B216" s="251"/>
      <c r="C216" s="252"/>
      <c r="D216" s="247" t="s">
        <v>162</v>
      </c>
      <c r="E216" s="253" t="s">
        <v>23</v>
      </c>
      <c r="F216" s="254" t="s">
        <v>320</v>
      </c>
      <c r="G216" s="252"/>
      <c r="H216" s="255">
        <v>23.109999999999999</v>
      </c>
      <c r="I216" s="256"/>
      <c r="J216" s="252"/>
      <c r="K216" s="252"/>
      <c r="L216" s="257"/>
      <c r="M216" s="258"/>
      <c r="N216" s="259"/>
      <c r="O216" s="259"/>
      <c r="P216" s="259"/>
      <c r="Q216" s="259"/>
      <c r="R216" s="259"/>
      <c r="S216" s="259"/>
      <c r="T216" s="260"/>
      <c r="AT216" s="261" t="s">
        <v>162</v>
      </c>
      <c r="AU216" s="261" t="s">
        <v>86</v>
      </c>
      <c r="AV216" s="12" t="s">
        <v>86</v>
      </c>
      <c r="AW216" s="12" t="s">
        <v>40</v>
      </c>
      <c r="AX216" s="12" t="s">
        <v>77</v>
      </c>
      <c r="AY216" s="261" t="s">
        <v>148</v>
      </c>
    </row>
    <row r="217" s="12" customFormat="1">
      <c r="B217" s="251"/>
      <c r="C217" s="252"/>
      <c r="D217" s="247" t="s">
        <v>162</v>
      </c>
      <c r="E217" s="253" t="s">
        <v>23</v>
      </c>
      <c r="F217" s="254" t="s">
        <v>321</v>
      </c>
      <c r="G217" s="252"/>
      <c r="H217" s="255">
        <v>10.208</v>
      </c>
      <c r="I217" s="256"/>
      <c r="J217" s="252"/>
      <c r="K217" s="252"/>
      <c r="L217" s="257"/>
      <c r="M217" s="258"/>
      <c r="N217" s="259"/>
      <c r="O217" s="259"/>
      <c r="P217" s="259"/>
      <c r="Q217" s="259"/>
      <c r="R217" s="259"/>
      <c r="S217" s="259"/>
      <c r="T217" s="260"/>
      <c r="AT217" s="261" t="s">
        <v>162</v>
      </c>
      <c r="AU217" s="261" t="s">
        <v>86</v>
      </c>
      <c r="AV217" s="12" t="s">
        <v>86</v>
      </c>
      <c r="AW217" s="12" t="s">
        <v>40</v>
      </c>
      <c r="AX217" s="12" t="s">
        <v>77</v>
      </c>
      <c r="AY217" s="261" t="s">
        <v>148</v>
      </c>
    </row>
    <row r="218" s="12" customFormat="1">
      <c r="B218" s="251"/>
      <c r="C218" s="252"/>
      <c r="D218" s="247" t="s">
        <v>162</v>
      </c>
      <c r="E218" s="253" t="s">
        <v>23</v>
      </c>
      <c r="F218" s="254" t="s">
        <v>322</v>
      </c>
      <c r="G218" s="252"/>
      <c r="H218" s="255">
        <v>12.077999999999999</v>
      </c>
      <c r="I218" s="256"/>
      <c r="J218" s="252"/>
      <c r="K218" s="252"/>
      <c r="L218" s="257"/>
      <c r="M218" s="258"/>
      <c r="N218" s="259"/>
      <c r="O218" s="259"/>
      <c r="P218" s="259"/>
      <c r="Q218" s="259"/>
      <c r="R218" s="259"/>
      <c r="S218" s="259"/>
      <c r="T218" s="260"/>
      <c r="AT218" s="261" t="s">
        <v>162</v>
      </c>
      <c r="AU218" s="261" t="s">
        <v>86</v>
      </c>
      <c r="AV218" s="12" t="s">
        <v>86</v>
      </c>
      <c r="AW218" s="12" t="s">
        <v>40</v>
      </c>
      <c r="AX218" s="12" t="s">
        <v>77</v>
      </c>
      <c r="AY218" s="261" t="s">
        <v>148</v>
      </c>
    </row>
    <row r="219" s="12" customFormat="1">
      <c r="B219" s="251"/>
      <c r="C219" s="252"/>
      <c r="D219" s="247" t="s">
        <v>162</v>
      </c>
      <c r="E219" s="253" t="s">
        <v>23</v>
      </c>
      <c r="F219" s="254" t="s">
        <v>323</v>
      </c>
      <c r="G219" s="252"/>
      <c r="H219" s="255">
        <v>14.651999999999999</v>
      </c>
      <c r="I219" s="256"/>
      <c r="J219" s="252"/>
      <c r="K219" s="252"/>
      <c r="L219" s="257"/>
      <c r="M219" s="258"/>
      <c r="N219" s="259"/>
      <c r="O219" s="259"/>
      <c r="P219" s="259"/>
      <c r="Q219" s="259"/>
      <c r="R219" s="259"/>
      <c r="S219" s="259"/>
      <c r="T219" s="260"/>
      <c r="AT219" s="261" t="s">
        <v>162</v>
      </c>
      <c r="AU219" s="261" t="s">
        <v>86</v>
      </c>
      <c r="AV219" s="12" t="s">
        <v>86</v>
      </c>
      <c r="AW219" s="12" t="s">
        <v>40</v>
      </c>
      <c r="AX219" s="12" t="s">
        <v>77</v>
      </c>
      <c r="AY219" s="261" t="s">
        <v>148</v>
      </c>
    </row>
    <row r="220" s="12" customFormat="1">
      <c r="B220" s="251"/>
      <c r="C220" s="252"/>
      <c r="D220" s="247" t="s">
        <v>162</v>
      </c>
      <c r="E220" s="253" t="s">
        <v>23</v>
      </c>
      <c r="F220" s="254" t="s">
        <v>324</v>
      </c>
      <c r="G220" s="252"/>
      <c r="H220" s="255">
        <v>39.094000000000001</v>
      </c>
      <c r="I220" s="256"/>
      <c r="J220" s="252"/>
      <c r="K220" s="252"/>
      <c r="L220" s="257"/>
      <c r="M220" s="258"/>
      <c r="N220" s="259"/>
      <c r="O220" s="259"/>
      <c r="P220" s="259"/>
      <c r="Q220" s="259"/>
      <c r="R220" s="259"/>
      <c r="S220" s="259"/>
      <c r="T220" s="260"/>
      <c r="AT220" s="261" t="s">
        <v>162</v>
      </c>
      <c r="AU220" s="261" t="s">
        <v>86</v>
      </c>
      <c r="AV220" s="12" t="s">
        <v>86</v>
      </c>
      <c r="AW220" s="12" t="s">
        <v>40</v>
      </c>
      <c r="AX220" s="12" t="s">
        <v>77</v>
      </c>
      <c r="AY220" s="261" t="s">
        <v>148</v>
      </c>
    </row>
    <row r="221" s="12" customFormat="1">
      <c r="B221" s="251"/>
      <c r="C221" s="252"/>
      <c r="D221" s="247" t="s">
        <v>162</v>
      </c>
      <c r="E221" s="253" t="s">
        <v>23</v>
      </c>
      <c r="F221" s="254" t="s">
        <v>315</v>
      </c>
      <c r="G221" s="252"/>
      <c r="H221" s="255">
        <v>10.208</v>
      </c>
      <c r="I221" s="256"/>
      <c r="J221" s="252"/>
      <c r="K221" s="252"/>
      <c r="L221" s="257"/>
      <c r="M221" s="258"/>
      <c r="N221" s="259"/>
      <c r="O221" s="259"/>
      <c r="P221" s="259"/>
      <c r="Q221" s="259"/>
      <c r="R221" s="259"/>
      <c r="S221" s="259"/>
      <c r="T221" s="260"/>
      <c r="AT221" s="261" t="s">
        <v>162</v>
      </c>
      <c r="AU221" s="261" t="s">
        <v>86</v>
      </c>
      <c r="AV221" s="12" t="s">
        <v>86</v>
      </c>
      <c r="AW221" s="12" t="s">
        <v>40</v>
      </c>
      <c r="AX221" s="12" t="s">
        <v>77</v>
      </c>
      <c r="AY221" s="261" t="s">
        <v>148</v>
      </c>
    </row>
    <row r="222" s="13" customFormat="1">
      <c r="B222" s="262"/>
      <c r="C222" s="263"/>
      <c r="D222" s="247" t="s">
        <v>162</v>
      </c>
      <c r="E222" s="264" t="s">
        <v>23</v>
      </c>
      <c r="F222" s="265" t="s">
        <v>165</v>
      </c>
      <c r="G222" s="263"/>
      <c r="H222" s="266">
        <v>603.60299999999995</v>
      </c>
      <c r="I222" s="267"/>
      <c r="J222" s="263"/>
      <c r="K222" s="263"/>
      <c r="L222" s="268"/>
      <c r="M222" s="269"/>
      <c r="N222" s="270"/>
      <c r="O222" s="270"/>
      <c r="P222" s="270"/>
      <c r="Q222" s="270"/>
      <c r="R222" s="270"/>
      <c r="S222" s="270"/>
      <c r="T222" s="271"/>
      <c r="AT222" s="272" t="s">
        <v>162</v>
      </c>
      <c r="AU222" s="272" t="s">
        <v>86</v>
      </c>
      <c r="AV222" s="13" t="s">
        <v>156</v>
      </c>
      <c r="AW222" s="13" t="s">
        <v>40</v>
      </c>
      <c r="AX222" s="13" t="s">
        <v>84</v>
      </c>
      <c r="AY222" s="272" t="s">
        <v>148</v>
      </c>
    </row>
    <row r="223" s="1" customFormat="1" ht="16.5" customHeight="1">
      <c r="B223" s="46"/>
      <c r="C223" s="235" t="s">
        <v>222</v>
      </c>
      <c r="D223" s="235" t="s">
        <v>151</v>
      </c>
      <c r="E223" s="236" t="s">
        <v>357</v>
      </c>
      <c r="F223" s="237" t="s">
        <v>358</v>
      </c>
      <c r="G223" s="238" t="s">
        <v>154</v>
      </c>
      <c r="H223" s="239">
        <v>60.359999999999999</v>
      </c>
      <c r="I223" s="240"/>
      <c r="J223" s="241">
        <f>ROUND(I223*H223,2)</f>
        <v>0</v>
      </c>
      <c r="K223" s="237" t="s">
        <v>155</v>
      </c>
      <c r="L223" s="72"/>
      <c r="M223" s="242" t="s">
        <v>23</v>
      </c>
      <c r="N223" s="243" t="s">
        <v>48</v>
      </c>
      <c r="O223" s="47"/>
      <c r="P223" s="244">
        <f>O223*H223</f>
        <v>0</v>
      </c>
      <c r="Q223" s="244">
        <v>0.058279999999999998</v>
      </c>
      <c r="R223" s="244">
        <f>Q223*H223</f>
        <v>3.5177807999999997</v>
      </c>
      <c r="S223" s="244">
        <v>0</v>
      </c>
      <c r="T223" s="245">
        <f>S223*H223</f>
        <v>0</v>
      </c>
      <c r="AR223" s="24" t="s">
        <v>156</v>
      </c>
      <c r="AT223" s="24" t="s">
        <v>151</v>
      </c>
      <c r="AU223" s="24" t="s">
        <v>86</v>
      </c>
      <c r="AY223" s="24" t="s">
        <v>148</v>
      </c>
      <c r="BE223" s="246">
        <f>IF(N223="základní",J223,0)</f>
        <v>0</v>
      </c>
      <c r="BF223" s="246">
        <f>IF(N223="snížená",J223,0)</f>
        <v>0</v>
      </c>
      <c r="BG223" s="246">
        <f>IF(N223="zákl. přenesená",J223,0)</f>
        <v>0</v>
      </c>
      <c r="BH223" s="246">
        <f>IF(N223="sníž. přenesená",J223,0)</f>
        <v>0</v>
      </c>
      <c r="BI223" s="246">
        <f>IF(N223="nulová",J223,0)</f>
        <v>0</v>
      </c>
      <c r="BJ223" s="24" t="s">
        <v>84</v>
      </c>
      <c r="BK223" s="246">
        <f>ROUND(I223*H223,2)</f>
        <v>0</v>
      </c>
      <c r="BL223" s="24" t="s">
        <v>156</v>
      </c>
      <c r="BM223" s="24" t="s">
        <v>359</v>
      </c>
    </row>
    <row r="224" s="1" customFormat="1">
      <c r="B224" s="46"/>
      <c r="C224" s="74"/>
      <c r="D224" s="247" t="s">
        <v>158</v>
      </c>
      <c r="E224" s="74"/>
      <c r="F224" s="248" t="s">
        <v>360</v>
      </c>
      <c r="G224" s="74"/>
      <c r="H224" s="74"/>
      <c r="I224" s="203"/>
      <c r="J224" s="74"/>
      <c r="K224" s="74"/>
      <c r="L224" s="72"/>
      <c r="M224" s="249"/>
      <c r="N224" s="47"/>
      <c r="O224" s="47"/>
      <c r="P224" s="47"/>
      <c r="Q224" s="47"/>
      <c r="R224" s="47"/>
      <c r="S224" s="47"/>
      <c r="T224" s="95"/>
      <c r="AT224" s="24" t="s">
        <v>158</v>
      </c>
      <c r="AU224" s="24" t="s">
        <v>86</v>
      </c>
    </row>
    <row r="225" s="1" customFormat="1">
      <c r="B225" s="46"/>
      <c r="C225" s="74"/>
      <c r="D225" s="247" t="s">
        <v>160</v>
      </c>
      <c r="E225" s="74"/>
      <c r="F225" s="250" t="s">
        <v>200</v>
      </c>
      <c r="G225" s="74"/>
      <c r="H225" s="74"/>
      <c r="I225" s="203"/>
      <c r="J225" s="74"/>
      <c r="K225" s="74"/>
      <c r="L225" s="72"/>
      <c r="M225" s="249"/>
      <c r="N225" s="47"/>
      <c r="O225" s="47"/>
      <c r="P225" s="47"/>
      <c r="Q225" s="47"/>
      <c r="R225" s="47"/>
      <c r="S225" s="47"/>
      <c r="T225" s="95"/>
      <c r="AT225" s="24" t="s">
        <v>160</v>
      </c>
      <c r="AU225" s="24" t="s">
        <v>86</v>
      </c>
    </row>
    <row r="226" s="12" customFormat="1">
      <c r="B226" s="251"/>
      <c r="C226" s="252"/>
      <c r="D226" s="247" t="s">
        <v>162</v>
      </c>
      <c r="E226" s="253" t="s">
        <v>23</v>
      </c>
      <c r="F226" s="254" t="s">
        <v>337</v>
      </c>
      <c r="G226" s="252"/>
      <c r="H226" s="255">
        <v>60.359999999999999</v>
      </c>
      <c r="I226" s="256"/>
      <c r="J226" s="252"/>
      <c r="K226" s="252"/>
      <c r="L226" s="257"/>
      <c r="M226" s="258"/>
      <c r="N226" s="259"/>
      <c r="O226" s="259"/>
      <c r="P226" s="259"/>
      <c r="Q226" s="259"/>
      <c r="R226" s="259"/>
      <c r="S226" s="259"/>
      <c r="T226" s="260"/>
      <c r="AT226" s="261" t="s">
        <v>162</v>
      </c>
      <c r="AU226" s="261" t="s">
        <v>86</v>
      </c>
      <c r="AV226" s="12" t="s">
        <v>86</v>
      </c>
      <c r="AW226" s="12" t="s">
        <v>40</v>
      </c>
      <c r="AX226" s="12" t="s">
        <v>84</v>
      </c>
      <c r="AY226" s="261" t="s">
        <v>148</v>
      </c>
    </row>
    <row r="227" s="1" customFormat="1" ht="16.5" customHeight="1">
      <c r="B227" s="46"/>
      <c r="C227" s="235" t="s">
        <v>227</v>
      </c>
      <c r="D227" s="235" t="s">
        <v>151</v>
      </c>
      <c r="E227" s="236" t="s">
        <v>212</v>
      </c>
      <c r="F227" s="237" t="s">
        <v>213</v>
      </c>
      <c r="G227" s="238" t="s">
        <v>154</v>
      </c>
      <c r="H227" s="239">
        <v>663.36300000000006</v>
      </c>
      <c r="I227" s="240"/>
      <c r="J227" s="241">
        <f>ROUND(I227*H227,2)</f>
        <v>0</v>
      </c>
      <c r="K227" s="237" t="s">
        <v>155</v>
      </c>
      <c r="L227" s="72"/>
      <c r="M227" s="242" t="s">
        <v>23</v>
      </c>
      <c r="N227" s="243" t="s">
        <v>48</v>
      </c>
      <c r="O227" s="47"/>
      <c r="P227" s="244">
        <f>O227*H227</f>
        <v>0</v>
      </c>
      <c r="Q227" s="244">
        <v>0</v>
      </c>
      <c r="R227" s="244">
        <f>Q227*H227</f>
        <v>0</v>
      </c>
      <c r="S227" s="244">
        <v>0</v>
      </c>
      <c r="T227" s="245">
        <f>S227*H227</f>
        <v>0</v>
      </c>
      <c r="AR227" s="24" t="s">
        <v>156</v>
      </c>
      <c r="AT227" s="24" t="s">
        <v>151</v>
      </c>
      <c r="AU227" s="24" t="s">
        <v>86</v>
      </c>
      <c r="AY227" s="24" t="s">
        <v>148</v>
      </c>
      <c r="BE227" s="246">
        <f>IF(N227="základní",J227,0)</f>
        <v>0</v>
      </c>
      <c r="BF227" s="246">
        <f>IF(N227="snížená",J227,0)</f>
        <v>0</v>
      </c>
      <c r="BG227" s="246">
        <f>IF(N227="zákl. přenesená",J227,0)</f>
        <v>0</v>
      </c>
      <c r="BH227" s="246">
        <f>IF(N227="sníž. přenesená",J227,0)</f>
        <v>0</v>
      </c>
      <c r="BI227" s="246">
        <f>IF(N227="nulová",J227,0)</f>
        <v>0</v>
      </c>
      <c r="BJ227" s="24" t="s">
        <v>84</v>
      </c>
      <c r="BK227" s="246">
        <f>ROUND(I227*H227,2)</f>
        <v>0</v>
      </c>
      <c r="BL227" s="24" t="s">
        <v>156</v>
      </c>
      <c r="BM227" s="24" t="s">
        <v>361</v>
      </c>
    </row>
    <row r="228" s="1" customFormat="1">
      <c r="B228" s="46"/>
      <c r="C228" s="74"/>
      <c r="D228" s="247" t="s">
        <v>158</v>
      </c>
      <c r="E228" s="74"/>
      <c r="F228" s="248" t="s">
        <v>215</v>
      </c>
      <c r="G228" s="74"/>
      <c r="H228" s="74"/>
      <c r="I228" s="203"/>
      <c r="J228" s="74"/>
      <c r="K228" s="74"/>
      <c r="L228" s="72"/>
      <c r="M228" s="249"/>
      <c r="N228" s="47"/>
      <c r="O228" s="47"/>
      <c r="P228" s="47"/>
      <c r="Q228" s="47"/>
      <c r="R228" s="47"/>
      <c r="S228" s="47"/>
      <c r="T228" s="95"/>
      <c r="AT228" s="24" t="s">
        <v>158</v>
      </c>
      <c r="AU228" s="24" t="s">
        <v>86</v>
      </c>
    </row>
    <row r="229" s="1" customFormat="1">
      <c r="B229" s="46"/>
      <c r="C229" s="74"/>
      <c r="D229" s="247" t="s">
        <v>160</v>
      </c>
      <c r="E229" s="74"/>
      <c r="F229" s="250" t="s">
        <v>200</v>
      </c>
      <c r="G229" s="74"/>
      <c r="H229" s="74"/>
      <c r="I229" s="203"/>
      <c r="J229" s="74"/>
      <c r="K229" s="74"/>
      <c r="L229" s="72"/>
      <c r="M229" s="249"/>
      <c r="N229" s="47"/>
      <c r="O229" s="47"/>
      <c r="P229" s="47"/>
      <c r="Q229" s="47"/>
      <c r="R229" s="47"/>
      <c r="S229" s="47"/>
      <c r="T229" s="95"/>
      <c r="AT229" s="24" t="s">
        <v>160</v>
      </c>
      <c r="AU229" s="24" t="s">
        <v>86</v>
      </c>
    </row>
    <row r="230" s="12" customFormat="1">
      <c r="B230" s="251"/>
      <c r="C230" s="252"/>
      <c r="D230" s="247" t="s">
        <v>162</v>
      </c>
      <c r="E230" s="253" t="s">
        <v>23</v>
      </c>
      <c r="F230" s="254" t="s">
        <v>289</v>
      </c>
      <c r="G230" s="252"/>
      <c r="H230" s="255">
        <v>25.890000000000001</v>
      </c>
      <c r="I230" s="256"/>
      <c r="J230" s="252"/>
      <c r="K230" s="252"/>
      <c r="L230" s="257"/>
      <c r="M230" s="258"/>
      <c r="N230" s="259"/>
      <c r="O230" s="259"/>
      <c r="P230" s="259"/>
      <c r="Q230" s="259"/>
      <c r="R230" s="259"/>
      <c r="S230" s="259"/>
      <c r="T230" s="260"/>
      <c r="AT230" s="261" t="s">
        <v>162</v>
      </c>
      <c r="AU230" s="261" t="s">
        <v>86</v>
      </c>
      <c r="AV230" s="12" t="s">
        <v>86</v>
      </c>
      <c r="AW230" s="12" t="s">
        <v>40</v>
      </c>
      <c r="AX230" s="12" t="s">
        <v>77</v>
      </c>
      <c r="AY230" s="261" t="s">
        <v>148</v>
      </c>
    </row>
    <row r="231" s="12" customFormat="1">
      <c r="B231" s="251"/>
      <c r="C231" s="252"/>
      <c r="D231" s="247" t="s">
        <v>162</v>
      </c>
      <c r="E231" s="253" t="s">
        <v>23</v>
      </c>
      <c r="F231" s="254" t="s">
        <v>290</v>
      </c>
      <c r="G231" s="252"/>
      <c r="H231" s="255">
        <v>25.609999999999999</v>
      </c>
      <c r="I231" s="256"/>
      <c r="J231" s="252"/>
      <c r="K231" s="252"/>
      <c r="L231" s="257"/>
      <c r="M231" s="258"/>
      <c r="N231" s="259"/>
      <c r="O231" s="259"/>
      <c r="P231" s="259"/>
      <c r="Q231" s="259"/>
      <c r="R231" s="259"/>
      <c r="S231" s="259"/>
      <c r="T231" s="260"/>
      <c r="AT231" s="261" t="s">
        <v>162</v>
      </c>
      <c r="AU231" s="261" t="s">
        <v>86</v>
      </c>
      <c r="AV231" s="12" t="s">
        <v>86</v>
      </c>
      <c r="AW231" s="12" t="s">
        <v>40</v>
      </c>
      <c r="AX231" s="12" t="s">
        <v>77</v>
      </c>
      <c r="AY231" s="261" t="s">
        <v>148</v>
      </c>
    </row>
    <row r="232" s="12" customFormat="1">
      <c r="B232" s="251"/>
      <c r="C232" s="252"/>
      <c r="D232" s="247" t="s">
        <v>162</v>
      </c>
      <c r="E232" s="253" t="s">
        <v>23</v>
      </c>
      <c r="F232" s="254" t="s">
        <v>291</v>
      </c>
      <c r="G232" s="252"/>
      <c r="H232" s="255">
        <v>25.460000000000001</v>
      </c>
      <c r="I232" s="256"/>
      <c r="J232" s="252"/>
      <c r="K232" s="252"/>
      <c r="L232" s="257"/>
      <c r="M232" s="258"/>
      <c r="N232" s="259"/>
      <c r="O232" s="259"/>
      <c r="P232" s="259"/>
      <c r="Q232" s="259"/>
      <c r="R232" s="259"/>
      <c r="S232" s="259"/>
      <c r="T232" s="260"/>
      <c r="AT232" s="261" t="s">
        <v>162</v>
      </c>
      <c r="AU232" s="261" t="s">
        <v>86</v>
      </c>
      <c r="AV232" s="12" t="s">
        <v>86</v>
      </c>
      <c r="AW232" s="12" t="s">
        <v>40</v>
      </c>
      <c r="AX232" s="12" t="s">
        <v>77</v>
      </c>
      <c r="AY232" s="261" t="s">
        <v>148</v>
      </c>
    </row>
    <row r="233" s="14" customFormat="1">
      <c r="B233" s="273"/>
      <c r="C233" s="274"/>
      <c r="D233" s="247" t="s">
        <v>162</v>
      </c>
      <c r="E233" s="275" t="s">
        <v>23</v>
      </c>
      <c r="F233" s="276" t="s">
        <v>182</v>
      </c>
      <c r="G233" s="274"/>
      <c r="H233" s="277">
        <v>76.959999999999994</v>
      </c>
      <c r="I233" s="278"/>
      <c r="J233" s="274"/>
      <c r="K233" s="274"/>
      <c r="L233" s="279"/>
      <c r="M233" s="280"/>
      <c r="N233" s="281"/>
      <c r="O233" s="281"/>
      <c r="P233" s="281"/>
      <c r="Q233" s="281"/>
      <c r="R233" s="281"/>
      <c r="S233" s="281"/>
      <c r="T233" s="282"/>
      <c r="AT233" s="283" t="s">
        <v>162</v>
      </c>
      <c r="AU233" s="283" t="s">
        <v>86</v>
      </c>
      <c r="AV233" s="14" t="s">
        <v>170</v>
      </c>
      <c r="AW233" s="14" t="s">
        <v>40</v>
      </c>
      <c r="AX233" s="14" t="s">
        <v>77</v>
      </c>
      <c r="AY233" s="283" t="s">
        <v>148</v>
      </c>
    </row>
    <row r="234" s="12" customFormat="1">
      <c r="B234" s="251"/>
      <c r="C234" s="252"/>
      <c r="D234" s="247" t="s">
        <v>162</v>
      </c>
      <c r="E234" s="253" t="s">
        <v>23</v>
      </c>
      <c r="F234" s="254" t="s">
        <v>292</v>
      </c>
      <c r="G234" s="252"/>
      <c r="H234" s="255">
        <v>8.4220000000000006</v>
      </c>
      <c r="I234" s="256"/>
      <c r="J234" s="252"/>
      <c r="K234" s="252"/>
      <c r="L234" s="257"/>
      <c r="M234" s="258"/>
      <c r="N234" s="259"/>
      <c r="O234" s="259"/>
      <c r="P234" s="259"/>
      <c r="Q234" s="259"/>
      <c r="R234" s="259"/>
      <c r="S234" s="259"/>
      <c r="T234" s="260"/>
      <c r="AT234" s="261" t="s">
        <v>162</v>
      </c>
      <c r="AU234" s="261" t="s">
        <v>86</v>
      </c>
      <c r="AV234" s="12" t="s">
        <v>86</v>
      </c>
      <c r="AW234" s="12" t="s">
        <v>40</v>
      </c>
      <c r="AX234" s="12" t="s">
        <v>77</v>
      </c>
      <c r="AY234" s="261" t="s">
        <v>148</v>
      </c>
    </row>
    <row r="235" s="12" customFormat="1">
      <c r="B235" s="251"/>
      <c r="C235" s="252"/>
      <c r="D235" s="247" t="s">
        <v>162</v>
      </c>
      <c r="E235" s="253" t="s">
        <v>23</v>
      </c>
      <c r="F235" s="254" t="s">
        <v>293</v>
      </c>
      <c r="G235" s="252"/>
      <c r="H235" s="255">
        <v>30.241</v>
      </c>
      <c r="I235" s="256"/>
      <c r="J235" s="252"/>
      <c r="K235" s="252"/>
      <c r="L235" s="257"/>
      <c r="M235" s="258"/>
      <c r="N235" s="259"/>
      <c r="O235" s="259"/>
      <c r="P235" s="259"/>
      <c r="Q235" s="259"/>
      <c r="R235" s="259"/>
      <c r="S235" s="259"/>
      <c r="T235" s="260"/>
      <c r="AT235" s="261" t="s">
        <v>162</v>
      </c>
      <c r="AU235" s="261" t="s">
        <v>86</v>
      </c>
      <c r="AV235" s="12" t="s">
        <v>86</v>
      </c>
      <c r="AW235" s="12" t="s">
        <v>40</v>
      </c>
      <c r="AX235" s="12" t="s">
        <v>77</v>
      </c>
      <c r="AY235" s="261" t="s">
        <v>148</v>
      </c>
    </row>
    <row r="236" s="12" customFormat="1">
      <c r="B236" s="251"/>
      <c r="C236" s="252"/>
      <c r="D236" s="247" t="s">
        <v>162</v>
      </c>
      <c r="E236" s="253" t="s">
        <v>23</v>
      </c>
      <c r="F236" s="254" t="s">
        <v>294</v>
      </c>
      <c r="G236" s="252"/>
      <c r="H236" s="255">
        <v>-1.254</v>
      </c>
      <c r="I236" s="256"/>
      <c r="J236" s="252"/>
      <c r="K236" s="252"/>
      <c r="L236" s="257"/>
      <c r="M236" s="258"/>
      <c r="N236" s="259"/>
      <c r="O236" s="259"/>
      <c r="P236" s="259"/>
      <c r="Q236" s="259"/>
      <c r="R236" s="259"/>
      <c r="S236" s="259"/>
      <c r="T236" s="260"/>
      <c r="AT236" s="261" t="s">
        <v>162</v>
      </c>
      <c r="AU236" s="261" t="s">
        <v>86</v>
      </c>
      <c r="AV236" s="12" t="s">
        <v>86</v>
      </c>
      <c r="AW236" s="12" t="s">
        <v>40</v>
      </c>
      <c r="AX236" s="12" t="s">
        <v>77</v>
      </c>
      <c r="AY236" s="261" t="s">
        <v>148</v>
      </c>
    </row>
    <row r="237" s="12" customFormat="1">
      <c r="B237" s="251"/>
      <c r="C237" s="252"/>
      <c r="D237" s="247" t="s">
        <v>162</v>
      </c>
      <c r="E237" s="253" t="s">
        <v>23</v>
      </c>
      <c r="F237" s="254" t="s">
        <v>295</v>
      </c>
      <c r="G237" s="252"/>
      <c r="H237" s="255">
        <v>8.5500000000000007</v>
      </c>
      <c r="I237" s="256"/>
      <c r="J237" s="252"/>
      <c r="K237" s="252"/>
      <c r="L237" s="257"/>
      <c r="M237" s="258"/>
      <c r="N237" s="259"/>
      <c r="O237" s="259"/>
      <c r="P237" s="259"/>
      <c r="Q237" s="259"/>
      <c r="R237" s="259"/>
      <c r="S237" s="259"/>
      <c r="T237" s="260"/>
      <c r="AT237" s="261" t="s">
        <v>162</v>
      </c>
      <c r="AU237" s="261" t="s">
        <v>86</v>
      </c>
      <c r="AV237" s="12" t="s">
        <v>86</v>
      </c>
      <c r="AW237" s="12" t="s">
        <v>40</v>
      </c>
      <c r="AX237" s="12" t="s">
        <v>77</v>
      </c>
      <c r="AY237" s="261" t="s">
        <v>148</v>
      </c>
    </row>
    <row r="238" s="12" customFormat="1">
      <c r="B238" s="251"/>
      <c r="C238" s="252"/>
      <c r="D238" s="247" t="s">
        <v>162</v>
      </c>
      <c r="E238" s="253" t="s">
        <v>23</v>
      </c>
      <c r="F238" s="254" t="s">
        <v>296</v>
      </c>
      <c r="G238" s="252"/>
      <c r="H238" s="255">
        <v>1.47</v>
      </c>
      <c r="I238" s="256"/>
      <c r="J238" s="252"/>
      <c r="K238" s="252"/>
      <c r="L238" s="257"/>
      <c r="M238" s="258"/>
      <c r="N238" s="259"/>
      <c r="O238" s="259"/>
      <c r="P238" s="259"/>
      <c r="Q238" s="259"/>
      <c r="R238" s="259"/>
      <c r="S238" s="259"/>
      <c r="T238" s="260"/>
      <c r="AT238" s="261" t="s">
        <v>162</v>
      </c>
      <c r="AU238" s="261" t="s">
        <v>86</v>
      </c>
      <c r="AV238" s="12" t="s">
        <v>86</v>
      </c>
      <c r="AW238" s="12" t="s">
        <v>40</v>
      </c>
      <c r="AX238" s="12" t="s">
        <v>77</v>
      </c>
      <c r="AY238" s="261" t="s">
        <v>148</v>
      </c>
    </row>
    <row r="239" s="12" customFormat="1">
      <c r="B239" s="251"/>
      <c r="C239" s="252"/>
      <c r="D239" s="247" t="s">
        <v>162</v>
      </c>
      <c r="E239" s="253" t="s">
        <v>23</v>
      </c>
      <c r="F239" s="254" t="s">
        <v>297</v>
      </c>
      <c r="G239" s="252"/>
      <c r="H239" s="255">
        <v>15.929</v>
      </c>
      <c r="I239" s="256"/>
      <c r="J239" s="252"/>
      <c r="K239" s="252"/>
      <c r="L239" s="257"/>
      <c r="M239" s="258"/>
      <c r="N239" s="259"/>
      <c r="O239" s="259"/>
      <c r="P239" s="259"/>
      <c r="Q239" s="259"/>
      <c r="R239" s="259"/>
      <c r="S239" s="259"/>
      <c r="T239" s="260"/>
      <c r="AT239" s="261" t="s">
        <v>162</v>
      </c>
      <c r="AU239" s="261" t="s">
        <v>86</v>
      </c>
      <c r="AV239" s="12" t="s">
        <v>86</v>
      </c>
      <c r="AW239" s="12" t="s">
        <v>40</v>
      </c>
      <c r="AX239" s="12" t="s">
        <v>77</v>
      </c>
      <c r="AY239" s="261" t="s">
        <v>148</v>
      </c>
    </row>
    <row r="240" s="14" customFormat="1">
      <c r="B240" s="273"/>
      <c r="C240" s="274"/>
      <c r="D240" s="247" t="s">
        <v>162</v>
      </c>
      <c r="E240" s="275" t="s">
        <v>23</v>
      </c>
      <c r="F240" s="276" t="s">
        <v>182</v>
      </c>
      <c r="G240" s="274"/>
      <c r="H240" s="277">
        <v>63.357999999999997</v>
      </c>
      <c r="I240" s="278"/>
      <c r="J240" s="274"/>
      <c r="K240" s="274"/>
      <c r="L240" s="279"/>
      <c r="M240" s="280"/>
      <c r="N240" s="281"/>
      <c r="O240" s="281"/>
      <c r="P240" s="281"/>
      <c r="Q240" s="281"/>
      <c r="R240" s="281"/>
      <c r="S240" s="281"/>
      <c r="T240" s="282"/>
      <c r="AT240" s="283" t="s">
        <v>162</v>
      </c>
      <c r="AU240" s="283" t="s">
        <v>86</v>
      </c>
      <c r="AV240" s="14" t="s">
        <v>170</v>
      </c>
      <c r="AW240" s="14" t="s">
        <v>40</v>
      </c>
      <c r="AX240" s="14" t="s">
        <v>77</v>
      </c>
      <c r="AY240" s="283" t="s">
        <v>148</v>
      </c>
    </row>
    <row r="241" s="12" customFormat="1">
      <c r="B241" s="251"/>
      <c r="C241" s="252"/>
      <c r="D241" s="247" t="s">
        <v>162</v>
      </c>
      <c r="E241" s="253" t="s">
        <v>23</v>
      </c>
      <c r="F241" s="254" t="s">
        <v>298</v>
      </c>
      <c r="G241" s="252"/>
      <c r="H241" s="255">
        <v>8.2040000000000006</v>
      </c>
      <c r="I241" s="256"/>
      <c r="J241" s="252"/>
      <c r="K241" s="252"/>
      <c r="L241" s="257"/>
      <c r="M241" s="258"/>
      <c r="N241" s="259"/>
      <c r="O241" s="259"/>
      <c r="P241" s="259"/>
      <c r="Q241" s="259"/>
      <c r="R241" s="259"/>
      <c r="S241" s="259"/>
      <c r="T241" s="260"/>
      <c r="AT241" s="261" t="s">
        <v>162</v>
      </c>
      <c r="AU241" s="261" t="s">
        <v>86</v>
      </c>
      <c r="AV241" s="12" t="s">
        <v>86</v>
      </c>
      <c r="AW241" s="12" t="s">
        <v>40</v>
      </c>
      <c r="AX241" s="12" t="s">
        <v>77</v>
      </c>
      <c r="AY241" s="261" t="s">
        <v>148</v>
      </c>
    </row>
    <row r="242" s="12" customFormat="1">
      <c r="B242" s="251"/>
      <c r="C242" s="252"/>
      <c r="D242" s="247" t="s">
        <v>162</v>
      </c>
      <c r="E242" s="253" t="s">
        <v>23</v>
      </c>
      <c r="F242" s="254" t="s">
        <v>299</v>
      </c>
      <c r="G242" s="252"/>
      <c r="H242" s="255">
        <v>30.879000000000001</v>
      </c>
      <c r="I242" s="256"/>
      <c r="J242" s="252"/>
      <c r="K242" s="252"/>
      <c r="L242" s="257"/>
      <c r="M242" s="258"/>
      <c r="N242" s="259"/>
      <c r="O242" s="259"/>
      <c r="P242" s="259"/>
      <c r="Q242" s="259"/>
      <c r="R242" s="259"/>
      <c r="S242" s="259"/>
      <c r="T242" s="260"/>
      <c r="AT242" s="261" t="s">
        <v>162</v>
      </c>
      <c r="AU242" s="261" t="s">
        <v>86</v>
      </c>
      <c r="AV242" s="12" t="s">
        <v>86</v>
      </c>
      <c r="AW242" s="12" t="s">
        <v>40</v>
      </c>
      <c r="AX242" s="12" t="s">
        <v>77</v>
      </c>
      <c r="AY242" s="261" t="s">
        <v>148</v>
      </c>
    </row>
    <row r="243" s="12" customFormat="1">
      <c r="B243" s="251"/>
      <c r="C243" s="252"/>
      <c r="D243" s="247" t="s">
        <v>162</v>
      </c>
      <c r="E243" s="253" t="s">
        <v>23</v>
      </c>
      <c r="F243" s="254" t="s">
        <v>300</v>
      </c>
      <c r="G243" s="252"/>
      <c r="H243" s="255">
        <v>-1.254</v>
      </c>
      <c r="I243" s="256"/>
      <c r="J243" s="252"/>
      <c r="K243" s="252"/>
      <c r="L243" s="257"/>
      <c r="M243" s="258"/>
      <c r="N243" s="259"/>
      <c r="O243" s="259"/>
      <c r="P243" s="259"/>
      <c r="Q243" s="259"/>
      <c r="R243" s="259"/>
      <c r="S243" s="259"/>
      <c r="T243" s="260"/>
      <c r="AT243" s="261" t="s">
        <v>162</v>
      </c>
      <c r="AU243" s="261" t="s">
        <v>86</v>
      </c>
      <c r="AV243" s="12" t="s">
        <v>86</v>
      </c>
      <c r="AW243" s="12" t="s">
        <v>40</v>
      </c>
      <c r="AX243" s="12" t="s">
        <v>77</v>
      </c>
      <c r="AY243" s="261" t="s">
        <v>148</v>
      </c>
    </row>
    <row r="244" s="12" customFormat="1">
      <c r="B244" s="251"/>
      <c r="C244" s="252"/>
      <c r="D244" s="247" t="s">
        <v>162</v>
      </c>
      <c r="E244" s="253" t="s">
        <v>23</v>
      </c>
      <c r="F244" s="254" t="s">
        <v>301</v>
      </c>
      <c r="G244" s="252"/>
      <c r="H244" s="255">
        <v>8.5500000000000007</v>
      </c>
      <c r="I244" s="256"/>
      <c r="J244" s="252"/>
      <c r="K244" s="252"/>
      <c r="L244" s="257"/>
      <c r="M244" s="258"/>
      <c r="N244" s="259"/>
      <c r="O244" s="259"/>
      <c r="P244" s="259"/>
      <c r="Q244" s="259"/>
      <c r="R244" s="259"/>
      <c r="S244" s="259"/>
      <c r="T244" s="260"/>
      <c r="AT244" s="261" t="s">
        <v>162</v>
      </c>
      <c r="AU244" s="261" t="s">
        <v>86</v>
      </c>
      <c r="AV244" s="12" t="s">
        <v>86</v>
      </c>
      <c r="AW244" s="12" t="s">
        <v>40</v>
      </c>
      <c r="AX244" s="12" t="s">
        <v>77</v>
      </c>
      <c r="AY244" s="261" t="s">
        <v>148</v>
      </c>
    </row>
    <row r="245" s="12" customFormat="1">
      <c r="B245" s="251"/>
      <c r="C245" s="252"/>
      <c r="D245" s="247" t="s">
        <v>162</v>
      </c>
      <c r="E245" s="253" t="s">
        <v>23</v>
      </c>
      <c r="F245" s="254" t="s">
        <v>302</v>
      </c>
      <c r="G245" s="252"/>
      <c r="H245" s="255">
        <v>1.54</v>
      </c>
      <c r="I245" s="256"/>
      <c r="J245" s="252"/>
      <c r="K245" s="252"/>
      <c r="L245" s="257"/>
      <c r="M245" s="258"/>
      <c r="N245" s="259"/>
      <c r="O245" s="259"/>
      <c r="P245" s="259"/>
      <c r="Q245" s="259"/>
      <c r="R245" s="259"/>
      <c r="S245" s="259"/>
      <c r="T245" s="260"/>
      <c r="AT245" s="261" t="s">
        <v>162</v>
      </c>
      <c r="AU245" s="261" t="s">
        <v>86</v>
      </c>
      <c r="AV245" s="12" t="s">
        <v>86</v>
      </c>
      <c r="AW245" s="12" t="s">
        <v>40</v>
      </c>
      <c r="AX245" s="12" t="s">
        <v>77</v>
      </c>
      <c r="AY245" s="261" t="s">
        <v>148</v>
      </c>
    </row>
    <row r="246" s="12" customFormat="1">
      <c r="B246" s="251"/>
      <c r="C246" s="252"/>
      <c r="D246" s="247" t="s">
        <v>162</v>
      </c>
      <c r="E246" s="253" t="s">
        <v>23</v>
      </c>
      <c r="F246" s="254" t="s">
        <v>303</v>
      </c>
      <c r="G246" s="252"/>
      <c r="H246" s="255">
        <v>15.958</v>
      </c>
      <c r="I246" s="256"/>
      <c r="J246" s="252"/>
      <c r="K246" s="252"/>
      <c r="L246" s="257"/>
      <c r="M246" s="258"/>
      <c r="N246" s="259"/>
      <c r="O246" s="259"/>
      <c r="P246" s="259"/>
      <c r="Q246" s="259"/>
      <c r="R246" s="259"/>
      <c r="S246" s="259"/>
      <c r="T246" s="260"/>
      <c r="AT246" s="261" t="s">
        <v>162</v>
      </c>
      <c r="AU246" s="261" t="s">
        <v>86</v>
      </c>
      <c r="AV246" s="12" t="s">
        <v>86</v>
      </c>
      <c r="AW246" s="12" t="s">
        <v>40</v>
      </c>
      <c r="AX246" s="12" t="s">
        <v>77</v>
      </c>
      <c r="AY246" s="261" t="s">
        <v>148</v>
      </c>
    </row>
    <row r="247" s="14" customFormat="1">
      <c r="B247" s="273"/>
      <c r="C247" s="274"/>
      <c r="D247" s="247" t="s">
        <v>162</v>
      </c>
      <c r="E247" s="275" t="s">
        <v>23</v>
      </c>
      <c r="F247" s="276" t="s">
        <v>182</v>
      </c>
      <c r="G247" s="274"/>
      <c r="H247" s="277">
        <v>63.877000000000002</v>
      </c>
      <c r="I247" s="278"/>
      <c r="J247" s="274"/>
      <c r="K247" s="274"/>
      <c r="L247" s="279"/>
      <c r="M247" s="280"/>
      <c r="N247" s="281"/>
      <c r="O247" s="281"/>
      <c r="P247" s="281"/>
      <c r="Q247" s="281"/>
      <c r="R247" s="281"/>
      <c r="S247" s="281"/>
      <c r="T247" s="282"/>
      <c r="AT247" s="283" t="s">
        <v>162</v>
      </c>
      <c r="AU247" s="283" t="s">
        <v>86</v>
      </c>
      <c r="AV247" s="14" t="s">
        <v>170</v>
      </c>
      <c r="AW247" s="14" t="s">
        <v>40</v>
      </c>
      <c r="AX247" s="14" t="s">
        <v>77</v>
      </c>
      <c r="AY247" s="283" t="s">
        <v>148</v>
      </c>
    </row>
    <row r="248" s="12" customFormat="1">
      <c r="B248" s="251"/>
      <c r="C248" s="252"/>
      <c r="D248" s="247" t="s">
        <v>162</v>
      </c>
      <c r="E248" s="253" t="s">
        <v>23</v>
      </c>
      <c r="F248" s="254" t="s">
        <v>304</v>
      </c>
      <c r="G248" s="252"/>
      <c r="H248" s="255">
        <v>8.4109999999999996</v>
      </c>
      <c r="I248" s="256"/>
      <c r="J248" s="252"/>
      <c r="K248" s="252"/>
      <c r="L248" s="257"/>
      <c r="M248" s="258"/>
      <c r="N248" s="259"/>
      <c r="O248" s="259"/>
      <c r="P248" s="259"/>
      <c r="Q248" s="259"/>
      <c r="R248" s="259"/>
      <c r="S248" s="259"/>
      <c r="T248" s="260"/>
      <c r="AT248" s="261" t="s">
        <v>162</v>
      </c>
      <c r="AU248" s="261" t="s">
        <v>86</v>
      </c>
      <c r="AV248" s="12" t="s">
        <v>86</v>
      </c>
      <c r="AW248" s="12" t="s">
        <v>40</v>
      </c>
      <c r="AX248" s="12" t="s">
        <v>77</v>
      </c>
      <c r="AY248" s="261" t="s">
        <v>148</v>
      </c>
    </row>
    <row r="249" s="12" customFormat="1">
      <c r="B249" s="251"/>
      <c r="C249" s="252"/>
      <c r="D249" s="247" t="s">
        <v>162</v>
      </c>
      <c r="E249" s="253" t="s">
        <v>23</v>
      </c>
      <c r="F249" s="254" t="s">
        <v>305</v>
      </c>
      <c r="G249" s="252"/>
      <c r="H249" s="255">
        <v>29.988</v>
      </c>
      <c r="I249" s="256"/>
      <c r="J249" s="252"/>
      <c r="K249" s="252"/>
      <c r="L249" s="257"/>
      <c r="M249" s="258"/>
      <c r="N249" s="259"/>
      <c r="O249" s="259"/>
      <c r="P249" s="259"/>
      <c r="Q249" s="259"/>
      <c r="R249" s="259"/>
      <c r="S249" s="259"/>
      <c r="T249" s="260"/>
      <c r="AT249" s="261" t="s">
        <v>162</v>
      </c>
      <c r="AU249" s="261" t="s">
        <v>86</v>
      </c>
      <c r="AV249" s="12" t="s">
        <v>86</v>
      </c>
      <c r="AW249" s="12" t="s">
        <v>40</v>
      </c>
      <c r="AX249" s="12" t="s">
        <v>77</v>
      </c>
      <c r="AY249" s="261" t="s">
        <v>148</v>
      </c>
    </row>
    <row r="250" s="12" customFormat="1">
      <c r="B250" s="251"/>
      <c r="C250" s="252"/>
      <c r="D250" s="247" t="s">
        <v>162</v>
      </c>
      <c r="E250" s="253" t="s">
        <v>23</v>
      </c>
      <c r="F250" s="254" t="s">
        <v>306</v>
      </c>
      <c r="G250" s="252"/>
      <c r="H250" s="255">
        <v>-1.254</v>
      </c>
      <c r="I250" s="256"/>
      <c r="J250" s="252"/>
      <c r="K250" s="252"/>
      <c r="L250" s="257"/>
      <c r="M250" s="258"/>
      <c r="N250" s="259"/>
      <c r="O250" s="259"/>
      <c r="P250" s="259"/>
      <c r="Q250" s="259"/>
      <c r="R250" s="259"/>
      <c r="S250" s="259"/>
      <c r="T250" s="260"/>
      <c r="AT250" s="261" t="s">
        <v>162</v>
      </c>
      <c r="AU250" s="261" t="s">
        <v>86</v>
      </c>
      <c r="AV250" s="12" t="s">
        <v>86</v>
      </c>
      <c r="AW250" s="12" t="s">
        <v>40</v>
      </c>
      <c r="AX250" s="12" t="s">
        <v>77</v>
      </c>
      <c r="AY250" s="261" t="s">
        <v>148</v>
      </c>
    </row>
    <row r="251" s="12" customFormat="1">
      <c r="B251" s="251"/>
      <c r="C251" s="252"/>
      <c r="D251" s="247" t="s">
        <v>162</v>
      </c>
      <c r="E251" s="253" t="s">
        <v>23</v>
      </c>
      <c r="F251" s="254" t="s">
        <v>307</v>
      </c>
      <c r="G251" s="252"/>
      <c r="H251" s="255">
        <v>8.5500000000000007</v>
      </c>
      <c r="I251" s="256"/>
      <c r="J251" s="252"/>
      <c r="K251" s="252"/>
      <c r="L251" s="257"/>
      <c r="M251" s="258"/>
      <c r="N251" s="259"/>
      <c r="O251" s="259"/>
      <c r="P251" s="259"/>
      <c r="Q251" s="259"/>
      <c r="R251" s="259"/>
      <c r="S251" s="259"/>
      <c r="T251" s="260"/>
      <c r="AT251" s="261" t="s">
        <v>162</v>
      </c>
      <c r="AU251" s="261" t="s">
        <v>86</v>
      </c>
      <c r="AV251" s="12" t="s">
        <v>86</v>
      </c>
      <c r="AW251" s="12" t="s">
        <v>40</v>
      </c>
      <c r="AX251" s="12" t="s">
        <v>77</v>
      </c>
      <c r="AY251" s="261" t="s">
        <v>148</v>
      </c>
    </row>
    <row r="252" s="12" customFormat="1">
      <c r="B252" s="251"/>
      <c r="C252" s="252"/>
      <c r="D252" s="247" t="s">
        <v>162</v>
      </c>
      <c r="E252" s="253" t="s">
        <v>23</v>
      </c>
      <c r="F252" s="254" t="s">
        <v>308</v>
      </c>
      <c r="G252" s="252"/>
      <c r="H252" s="255">
        <v>1.54</v>
      </c>
      <c r="I252" s="256"/>
      <c r="J252" s="252"/>
      <c r="K252" s="252"/>
      <c r="L252" s="257"/>
      <c r="M252" s="258"/>
      <c r="N252" s="259"/>
      <c r="O252" s="259"/>
      <c r="P252" s="259"/>
      <c r="Q252" s="259"/>
      <c r="R252" s="259"/>
      <c r="S252" s="259"/>
      <c r="T252" s="260"/>
      <c r="AT252" s="261" t="s">
        <v>162</v>
      </c>
      <c r="AU252" s="261" t="s">
        <v>86</v>
      </c>
      <c r="AV252" s="12" t="s">
        <v>86</v>
      </c>
      <c r="AW252" s="12" t="s">
        <v>40</v>
      </c>
      <c r="AX252" s="12" t="s">
        <v>77</v>
      </c>
      <c r="AY252" s="261" t="s">
        <v>148</v>
      </c>
    </row>
    <row r="253" s="12" customFormat="1">
      <c r="B253" s="251"/>
      <c r="C253" s="252"/>
      <c r="D253" s="247" t="s">
        <v>162</v>
      </c>
      <c r="E253" s="253" t="s">
        <v>23</v>
      </c>
      <c r="F253" s="254" t="s">
        <v>309</v>
      </c>
      <c r="G253" s="252"/>
      <c r="H253" s="255">
        <v>16.254000000000001</v>
      </c>
      <c r="I253" s="256"/>
      <c r="J253" s="252"/>
      <c r="K253" s="252"/>
      <c r="L253" s="257"/>
      <c r="M253" s="258"/>
      <c r="N253" s="259"/>
      <c r="O253" s="259"/>
      <c r="P253" s="259"/>
      <c r="Q253" s="259"/>
      <c r="R253" s="259"/>
      <c r="S253" s="259"/>
      <c r="T253" s="260"/>
      <c r="AT253" s="261" t="s">
        <v>162</v>
      </c>
      <c r="AU253" s="261" t="s">
        <v>86</v>
      </c>
      <c r="AV253" s="12" t="s">
        <v>86</v>
      </c>
      <c r="AW253" s="12" t="s">
        <v>40</v>
      </c>
      <c r="AX253" s="12" t="s">
        <v>77</v>
      </c>
      <c r="AY253" s="261" t="s">
        <v>148</v>
      </c>
    </row>
    <row r="254" s="14" customFormat="1">
      <c r="B254" s="273"/>
      <c r="C254" s="274"/>
      <c r="D254" s="247" t="s">
        <v>162</v>
      </c>
      <c r="E254" s="275" t="s">
        <v>23</v>
      </c>
      <c r="F254" s="276" t="s">
        <v>182</v>
      </c>
      <c r="G254" s="274"/>
      <c r="H254" s="277">
        <v>63.488999999999997</v>
      </c>
      <c r="I254" s="278"/>
      <c r="J254" s="274"/>
      <c r="K254" s="274"/>
      <c r="L254" s="279"/>
      <c r="M254" s="280"/>
      <c r="N254" s="281"/>
      <c r="O254" s="281"/>
      <c r="P254" s="281"/>
      <c r="Q254" s="281"/>
      <c r="R254" s="281"/>
      <c r="S254" s="281"/>
      <c r="T254" s="282"/>
      <c r="AT254" s="283" t="s">
        <v>162</v>
      </c>
      <c r="AU254" s="283" t="s">
        <v>86</v>
      </c>
      <c r="AV254" s="14" t="s">
        <v>170</v>
      </c>
      <c r="AW254" s="14" t="s">
        <v>40</v>
      </c>
      <c r="AX254" s="14" t="s">
        <v>77</v>
      </c>
      <c r="AY254" s="283" t="s">
        <v>148</v>
      </c>
    </row>
    <row r="255" s="12" customFormat="1">
      <c r="B255" s="251"/>
      <c r="C255" s="252"/>
      <c r="D255" s="247" t="s">
        <v>162</v>
      </c>
      <c r="E255" s="253" t="s">
        <v>23</v>
      </c>
      <c r="F255" s="254" t="s">
        <v>310</v>
      </c>
      <c r="G255" s="252"/>
      <c r="H255" s="255">
        <v>23.041</v>
      </c>
      <c r="I255" s="256"/>
      <c r="J255" s="252"/>
      <c r="K255" s="252"/>
      <c r="L255" s="257"/>
      <c r="M255" s="258"/>
      <c r="N255" s="259"/>
      <c r="O255" s="259"/>
      <c r="P255" s="259"/>
      <c r="Q255" s="259"/>
      <c r="R255" s="259"/>
      <c r="S255" s="259"/>
      <c r="T255" s="260"/>
      <c r="AT255" s="261" t="s">
        <v>162</v>
      </c>
      <c r="AU255" s="261" t="s">
        <v>86</v>
      </c>
      <c r="AV255" s="12" t="s">
        <v>86</v>
      </c>
      <c r="AW255" s="12" t="s">
        <v>40</v>
      </c>
      <c r="AX255" s="12" t="s">
        <v>77</v>
      </c>
      <c r="AY255" s="261" t="s">
        <v>148</v>
      </c>
    </row>
    <row r="256" s="12" customFormat="1">
      <c r="B256" s="251"/>
      <c r="C256" s="252"/>
      <c r="D256" s="247" t="s">
        <v>162</v>
      </c>
      <c r="E256" s="253" t="s">
        <v>23</v>
      </c>
      <c r="F256" s="254" t="s">
        <v>311</v>
      </c>
      <c r="G256" s="252"/>
      <c r="H256" s="255">
        <v>10.208</v>
      </c>
      <c r="I256" s="256"/>
      <c r="J256" s="252"/>
      <c r="K256" s="252"/>
      <c r="L256" s="257"/>
      <c r="M256" s="258"/>
      <c r="N256" s="259"/>
      <c r="O256" s="259"/>
      <c r="P256" s="259"/>
      <c r="Q256" s="259"/>
      <c r="R256" s="259"/>
      <c r="S256" s="259"/>
      <c r="T256" s="260"/>
      <c r="AT256" s="261" t="s">
        <v>162</v>
      </c>
      <c r="AU256" s="261" t="s">
        <v>86</v>
      </c>
      <c r="AV256" s="12" t="s">
        <v>86</v>
      </c>
      <c r="AW256" s="12" t="s">
        <v>40</v>
      </c>
      <c r="AX256" s="12" t="s">
        <v>77</v>
      </c>
      <c r="AY256" s="261" t="s">
        <v>148</v>
      </c>
    </row>
    <row r="257" s="12" customFormat="1">
      <c r="B257" s="251"/>
      <c r="C257" s="252"/>
      <c r="D257" s="247" t="s">
        <v>162</v>
      </c>
      <c r="E257" s="253" t="s">
        <v>23</v>
      </c>
      <c r="F257" s="254" t="s">
        <v>312</v>
      </c>
      <c r="G257" s="252"/>
      <c r="H257" s="255">
        <v>11.408</v>
      </c>
      <c r="I257" s="256"/>
      <c r="J257" s="252"/>
      <c r="K257" s="252"/>
      <c r="L257" s="257"/>
      <c r="M257" s="258"/>
      <c r="N257" s="259"/>
      <c r="O257" s="259"/>
      <c r="P257" s="259"/>
      <c r="Q257" s="259"/>
      <c r="R257" s="259"/>
      <c r="S257" s="259"/>
      <c r="T257" s="260"/>
      <c r="AT257" s="261" t="s">
        <v>162</v>
      </c>
      <c r="AU257" s="261" t="s">
        <v>86</v>
      </c>
      <c r="AV257" s="12" t="s">
        <v>86</v>
      </c>
      <c r="AW257" s="12" t="s">
        <v>40</v>
      </c>
      <c r="AX257" s="12" t="s">
        <v>77</v>
      </c>
      <c r="AY257" s="261" t="s">
        <v>148</v>
      </c>
    </row>
    <row r="258" s="12" customFormat="1">
      <c r="B258" s="251"/>
      <c r="C258" s="252"/>
      <c r="D258" s="247" t="s">
        <v>162</v>
      </c>
      <c r="E258" s="253" t="s">
        <v>23</v>
      </c>
      <c r="F258" s="254" t="s">
        <v>313</v>
      </c>
      <c r="G258" s="252"/>
      <c r="H258" s="255">
        <v>14.08</v>
      </c>
      <c r="I258" s="256"/>
      <c r="J258" s="252"/>
      <c r="K258" s="252"/>
      <c r="L258" s="257"/>
      <c r="M258" s="258"/>
      <c r="N258" s="259"/>
      <c r="O258" s="259"/>
      <c r="P258" s="259"/>
      <c r="Q258" s="259"/>
      <c r="R258" s="259"/>
      <c r="S258" s="259"/>
      <c r="T258" s="260"/>
      <c r="AT258" s="261" t="s">
        <v>162</v>
      </c>
      <c r="AU258" s="261" t="s">
        <v>86</v>
      </c>
      <c r="AV258" s="12" t="s">
        <v>86</v>
      </c>
      <c r="AW258" s="12" t="s">
        <v>40</v>
      </c>
      <c r="AX258" s="12" t="s">
        <v>77</v>
      </c>
      <c r="AY258" s="261" t="s">
        <v>148</v>
      </c>
    </row>
    <row r="259" s="12" customFormat="1">
      <c r="B259" s="251"/>
      <c r="C259" s="252"/>
      <c r="D259" s="247" t="s">
        <v>162</v>
      </c>
      <c r="E259" s="253" t="s">
        <v>23</v>
      </c>
      <c r="F259" s="254" t="s">
        <v>314</v>
      </c>
      <c r="G259" s="252"/>
      <c r="H259" s="255">
        <v>38.909999999999997</v>
      </c>
      <c r="I259" s="256"/>
      <c r="J259" s="252"/>
      <c r="K259" s="252"/>
      <c r="L259" s="257"/>
      <c r="M259" s="258"/>
      <c r="N259" s="259"/>
      <c r="O259" s="259"/>
      <c r="P259" s="259"/>
      <c r="Q259" s="259"/>
      <c r="R259" s="259"/>
      <c r="S259" s="259"/>
      <c r="T259" s="260"/>
      <c r="AT259" s="261" t="s">
        <v>162</v>
      </c>
      <c r="AU259" s="261" t="s">
        <v>86</v>
      </c>
      <c r="AV259" s="12" t="s">
        <v>86</v>
      </c>
      <c r="AW259" s="12" t="s">
        <v>40</v>
      </c>
      <c r="AX259" s="12" t="s">
        <v>77</v>
      </c>
      <c r="AY259" s="261" t="s">
        <v>148</v>
      </c>
    </row>
    <row r="260" s="12" customFormat="1">
      <c r="B260" s="251"/>
      <c r="C260" s="252"/>
      <c r="D260" s="247" t="s">
        <v>162</v>
      </c>
      <c r="E260" s="253" t="s">
        <v>23</v>
      </c>
      <c r="F260" s="254" t="s">
        <v>315</v>
      </c>
      <c r="G260" s="252"/>
      <c r="H260" s="255">
        <v>10.208</v>
      </c>
      <c r="I260" s="256"/>
      <c r="J260" s="252"/>
      <c r="K260" s="252"/>
      <c r="L260" s="257"/>
      <c r="M260" s="258"/>
      <c r="N260" s="259"/>
      <c r="O260" s="259"/>
      <c r="P260" s="259"/>
      <c r="Q260" s="259"/>
      <c r="R260" s="259"/>
      <c r="S260" s="259"/>
      <c r="T260" s="260"/>
      <c r="AT260" s="261" t="s">
        <v>162</v>
      </c>
      <c r="AU260" s="261" t="s">
        <v>86</v>
      </c>
      <c r="AV260" s="12" t="s">
        <v>86</v>
      </c>
      <c r="AW260" s="12" t="s">
        <v>40</v>
      </c>
      <c r="AX260" s="12" t="s">
        <v>77</v>
      </c>
      <c r="AY260" s="261" t="s">
        <v>148</v>
      </c>
    </row>
    <row r="261" s="14" customFormat="1">
      <c r="B261" s="273"/>
      <c r="C261" s="274"/>
      <c r="D261" s="247" t="s">
        <v>162</v>
      </c>
      <c r="E261" s="275" t="s">
        <v>23</v>
      </c>
      <c r="F261" s="276" t="s">
        <v>182</v>
      </c>
      <c r="G261" s="274"/>
      <c r="H261" s="277">
        <v>107.855</v>
      </c>
      <c r="I261" s="278"/>
      <c r="J261" s="274"/>
      <c r="K261" s="274"/>
      <c r="L261" s="279"/>
      <c r="M261" s="280"/>
      <c r="N261" s="281"/>
      <c r="O261" s="281"/>
      <c r="P261" s="281"/>
      <c r="Q261" s="281"/>
      <c r="R261" s="281"/>
      <c r="S261" s="281"/>
      <c r="T261" s="282"/>
      <c r="AT261" s="283" t="s">
        <v>162</v>
      </c>
      <c r="AU261" s="283" t="s">
        <v>86</v>
      </c>
      <c r="AV261" s="14" t="s">
        <v>170</v>
      </c>
      <c r="AW261" s="14" t="s">
        <v>40</v>
      </c>
      <c r="AX261" s="14" t="s">
        <v>77</v>
      </c>
      <c r="AY261" s="283" t="s">
        <v>148</v>
      </c>
    </row>
    <row r="262" s="12" customFormat="1">
      <c r="B262" s="251"/>
      <c r="C262" s="252"/>
      <c r="D262" s="247" t="s">
        <v>162</v>
      </c>
      <c r="E262" s="253" t="s">
        <v>23</v>
      </c>
      <c r="F262" s="254" t="s">
        <v>316</v>
      </c>
      <c r="G262" s="252"/>
      <c r="H262" s="255">
        <v>46.082000000000001</v>
      </c>
      <c r="I262" s="256"/>
      <c r="J262" s="252"/>
      <c r="K262" s="252"/>
      <c r="L262" s="257"/>
      <c r="M262" s="258"/>
      <c r="N262" s="259"/>
      <c r="O262" s="259"/>
      <c r="P262" s="259"/>
      <c r="Q262" s="259"/>
      <c r="R262" s="259"/>
      <c r="S262" s="259"/>
      <c r="T262" s="260"/>
      <c r="AT262" s="261" t="s">
        <v>162</v>
      </c>
      <c r="AU262" s="261" t="s">
        <v>86</v>
      </c>
      <c r="AV262" s="12" t="s">
        <v>86</v>
      </c>
      <c r="AW262" s="12" t="s">
        <v>40</v>
      </c>
      <c r="AX262" s="12" t="s">
        <v>77</v>
      </c>
      <c r="AY262" s="261" t="s">
        <v>148</v>
      </c>
    </row>
    <row r="263" s="12" customFormat="1">
      <c r="B263" s="251"/>
      <c r="C263" s="252"/>
      <c r="D263" s="247" t="s">
        <v>162</v>
      </c>
      <c r="E263" s="253" t="s">
        <v>23</v>
      </c>
      <c r="F263" s="254" t="s">
        <v>317</v>
      </c>
      <c r="G263" s="252"/>
      <c r="H263" s="255">
        <v>20.416</v>
      </c>
      <c r="I263" s="256"/>
      <c r="J263" s="252"/>
      <c r="K263" s="252"/>
      <c r="L263" s="257"/>
      <c r="M263" s="258"/>
      <c r="N263" s="259"/>
      <c r="O263" s="259"/>
      <c r="P263" s="259"/>
      <c r="Q263" s="259"/>
      <c r="R263" s="259"/>
      <c r="S263" s="259"/>
      <c r="T263" s="260"/>
      <c r="AT263" s="261" t="s">
        <v>162</v>
      </c>
      <c r="AU263" s="261" t="s">
        <v>86</v>
      </c>
      <c r="AV263" s="12" t="s">
        <v>86</v>
      </c>
      <c r="AW263" s="12" t="s">
        <v>40</v>
      </c>
      <c r="AX263" s="12" t="s">
        <v>77</v>
      </c>
      <c r="AY263" s="261" t="s">
        <v>148</v>
      </c>
    </row>
    <row r="264" s="12" customFormat="1">
      <c r="B264" s="251"/>
      <c r="C264" s="252"/>
      <c r="D264" s="247" t="s">
        <v>162</v>
      </c>
      <c r="E264" s="253" t="s">
        <v>23</v>
      </c>
      <c r="F264" s="254" t="s">
        <v>318</v>
      </c>
      <c r="G264" s="252"/>
      <c r="H264" s="255">
        <v>24.056000000000001</v>
      </c>
      <c r="I264" s="256"/>
      <c r="J264" s="252"/>
      <c r="K264" s="252"/>
      <c r="L264" s="257"/>
      <c r="M264" s="258"/>
      <c r="N264" s="259"/>
      <c r="O264" s="259"/>
      <c r="P264" s="259"/>
      <c r="Q264" s="259"/>
      <c r="R264" s="259"/>
      <c r="S264" s="259"/>
      <c r="T264" s="260"/>
      <c r="AT264" s="261" t="s">
        <v>162</v>
      </c>
      <c r="AU264" s="261" t="s">
        <v>86</v>
      </c>
      <c r="AV264" s="12" t="s">
        <v>86</v>
      </c>
      <c r="AW264" s="12" t="s">
        <v>40</v>
      </c>
      <c r="AX264" s="12" t="s">
        <v>77</v>
      </c>
      <c r="AY264" s="261" t="s">
        <v>148</v>
      </c>
    </row>
    <row r="265" s="12" customFormat="1">
      <c r="B265" s="251"/>
      <c r="C265" s="252"/>
      <c r="D265" s="247" t="s">
        <v>162</v>
      </c>
      <c r="E265" s="253" t="s">
        <v>23</v>
      </c>
      <c r="F265" s="254" t="s">
        <v>319</v>
      </c>
      <c r="G265" s="252"/>
      <c r="H265" s="255">
        <v>28.16</v>
      </c>
      <c r="I265" s="256"/>
      <c r="J265" s="252"/>
      <c r="K265" s="252"/>
      <c r="L265" s="257"/>
      <c r="M265" s="258"/>
      <c r="N265" s="259"/>
      <c r="O265" s="259"/>
      <c r="P265" s="259"/>
      <c r="Q265" s="259"/>
      <c r="R265" s="259"/>
      <c r="S265" s="259"/>
      <c r="T265" s="260"/>
      <c r="AT265" s="261" t="s">
        <v>162</v>
      </c>
      <c r="AU265" s="261" t="s">
        <v>86</v>
      </c>
      <c r="AV265" s="12" t="s">
        <v>86</v>
      </c>
      <c r="AW265" s="12" t="s">
        <v>40</v>
      </c>
      <c r="AX265" s="12" t="s">
        <v>77</v>
      </c>
      <c r="AY265" s="261" t="s">
        <v>148</v>
      </c>
    </row>
    <row r="266" s="14" customFormat="1">
      <c r="B266" s="273"/>
      <c r="C266" s="274"/>
      <c r="D266" s="247" t="s">
        <v>162</v>
      </c>
      <c r="E266" s="275" t="s">
        <v>23</v>
      </c>
      <c r="F266" s="276" t="s">
        <v>182</v>
      </c>
      <c r="G266" s="274"/>
      <c r="H266" s="277">
        <v>118.714</v>
      </c>
      <c r="I266" s="278"/>
      <c r="J266" s="274"/>
      <c r="K266" s="274"/>
      <c r="L266" s="279"/>
      <c r="M266" s="280"/>
      <c r="N266" s="281"/>
      <c r="O266" s="281"/>
      <c r="P266" s="281"/>
      <c r="Q266" s="281"/>
      <c r="R266" s="281"/>
      <c r="S266" s="281"/>
      <c r="T266" s="282"/>
      <c r="AT266" s="283" t="s">
        <v>162</v>
      </c>
      <c r="AU266" s="283" t="s">
        <v>86</v>
      </c>
      <c r="AV266" s="14" t="s">
        <v>170</v>
      </c>
      <c r="AW266" s="14" t="s">
        <v>40</v>
      </c>
      <c r="AX266" s="14" t="s">
        <v>77</v>
      </c>
      <c r="AY266" s="283" t="s">
        <v>148</v>
      </c>
    </row>
    <row r="267" s="12" customFormat="1">
      <c r="B267" s="251"/>
      <c r="C267" s="252"/>
      <c r="D267" s="247" t="s">
        <v>162</v>
      </c>
      <c r="E267" s="253" t="s">
        <v>23</v>
      </c>
      <c r="F267" s="254" t="s">
        <v>320</v>
      </c>
      <c r="G267" s="252"/>
      <c r="H267" s="255">
        <v>23.109999999999999</v>
      </c>
      <c r="I267" s="256"/>
      <c r="J267" s="252"/>
      <c r="K267" s="252"/>
      <c r="L267" s="257"/>
      <c r="M267" s="258"/>
      <c r="N267" s="259"/>
      <c r="O267" s="259"/>
      <c r="P267" s="259"/>
      <c r="Q267" s="259"/>
      <c r="R267" s="259"/>
      <c r="S267" s="259"/>
      <c r="T267" s="260"/>
      <c r="AT267" s="261" t="s">
        <v>162</v>
      </c>
      <c r="AU267" s="261" t="s">
        <v>86</v>
      </c>
      <c r="AV267" s="12" t="s">
        <v>86</v>
      </c>
      <c r="AW267" s="12" t="s">
        <v>40</v>
      </c>
      <c r="AX267" s="12" t="s">
        <v>77</v>
      </c>
      <c r="AY267" s="261" t="s">
        <v>148</v>
      </c>
    </row>
    <row r="268" s="12" customFormat="1">
      <c r="B268" s="251"/>
      <c r="C268" s="252"/>
      <c r="D268" s="247" t="s">
        <v>162</v>
      </c>
      <c r="E268" s="253" t="s">
        <v>23</v>
      </c>
      <c r="F268" s="254" t="s">
        <v>321</v>
      </c>
      <c r="G268" s="252"/>
      <c r="H268" s="255">
        <v>10.208</v>
      </c>
      <c r="I268" s="256"/>
      <c r="J268" s="252"/>
      <c r="K268" s="252"/>
      <c r="L268" s="257"/>
      <c r="M268" s="258"/>
      <c r="N268" s="259"/>
      <c r="O268" s="259"/>
      <c r="P268" s="259"/>
      <c r="Q268" s="259"/>
      <c r="R268" s="259"/>
      <c r="S268" s="259"/>
      <c r="T268" s="260"/>
      <c r="AT268" s="261" t="s">
        <v>162</v>
      </c>
      <c r="AU268" s="261" t="s">
        <v>86</v>
      </c>
      <c r="AV268" s="12" t="s">
        <v>86</v>
      </c>
      <c r="AW268" s="12" t="s">
        <v>40</v>
      </c>
      <c r="AX268" s="12" t="s">
        <v>77</v>
      </c>
      <c r="AY268" s="261" t="s">
        <v>148</v>
      </c>
    </row>
    <row r="269" s="12" customFormat="1">
      <c r="B269" s="251"/>
      <c r="C269" s="252"/>
      <c r="D269" s="247" t="s">
        <v>162</v>
      </c>
      <c r="E269" s="253" t="s">
        <v>23</v>
      </c>
      <c r="F269" s="254" t="s">
        <v>322</v>
      </c>
      <c r="G269" s="252"/>
      <c r="H269" s="255">
        <v>12.077999999999999</v>
      </c>
      <c r="I269" s="256"/>
      <c r="J269" s="252"/>
      <c r="K269" s="252"/>
      <c r="L269" s="257"/>
      <c r="M269" s="258"/>
      <c r="N269" s="259"/>
      <c r="O269" s="259"/>
      <c r="P269" s="259"/>
      <c r="Q269" s="259"/>
      <c r="R269" s="259"/>
      <c r="S269" s="259"/>
      <c r="T269" s="260"/>
      <c r="AT269" s="261" t="s">
        <v>162</v>
      </c>
      <c r="AU269" s="261" t="s">
        <v>86</v>
      </c>
      <c r="AV269" s="12" t="s">
        <v>86</v>
      </c>
      <c r="AW269" s="12" t="s">
        <v>40</v>
      </c>
      <c r="AX269" s="12" t="s">
        <v>77</v>
      </c>
      <c r="AY269" s="261" t="s">
        <v>148</v>
      </c>
    </row>
    <row r="270" s="12" customFormat="1">
      <c r="B270" s="251"/>
      <c r="C270" s="252"/>
      <c r="D270" s="247" t="s">
        <v>162</v>
      </c>
      <c r="E270" s="253" t="s">
        <v>23</v>
      </c>
      <c r="F270" s="254" t="s">
        <v>323</v>
      </c>
      <c r="G270" s="252"/>
      <c r="H270" s="255">
        <v>14.651999999999999</v>
      </c>
      <c r="I270" s="256"/>
      <c r="J270" s="252"/>
      <c r="K270" s="252"/>
      <c r="L270" s="257"/>
      <c r="M270" s="258"/>
      <c r="N270" s="259"/>
      <c r="O270" s="259"/>
      <c r="P270" s="259"/>
      <c r="Q270" s="259"/>
      <c r="R270" s="259"/>
      <c r="S270" s="259"/>
      <c r="T270" s="260"/>
      <c r="AT270" s="261" t="s">
        <v>162</v>
      </c>
      <c r="AU270" s="261" t="s">
        <v>86</v>
      </c>
      <c r="AV270" s="12" t="s">
        <v>86</v>
      </c>
      <c r="AW270" s="12" t="s">
        <v>40</v>
      </c>
      <c r="AX270" s="12" t="s">
        <v>77</v>
      </c>
      <c r="AY270" s="261" t="s">
        <v>148</v>
      </c>
    </row>
    <row r="271" s="12" customFormat="1">
      <c r="B271" s="251"/>
      <c r="C271" s="252"/>
      <c r="D271" s="247" t="s">
        <v>162</v>
      </c>
      <c r="E271" s="253" t="s">
        <v>23</v>
      </c>
      <c r="F271" s="254" t="s">
        <v>324</v>
      </c>
      <c r="G271" s="252"/>
      <c r="H271" s="255">
        <v>39.094000000000001</v>
      </c>
      <c r="I271" s="256"/>
      <c r="J271" s="252"/>
      <c r="K271" s="252"/>
      <c r="L271" s="257"/>
      <c r="M271" s="258"/>
      <c r="N271" s="259"/>
      <c r="O271" s="259"/>
      <c r="P271" s="259"/>
      <c r="Q271" s="259"/>
      <c r="R271" s="259"/>
      <c r="S271" s="259"/>
      <c r="T271" s="260"/>
      <c r="AT271" s="261" t="s">
        <v>162</v>
      </c>
      <c r="AU271" s="261" t="s">
        <v>86</v>
      </c>
      <c r="AV271" s="12" t="s">
        <v>86</v>
      </c>
      <c r="AW271" s="12" t="s">
        <v>40</v>
      </c>
      <c r="AX271" s="12" t="s">
        <v>77</v>
      </c>
      <c r="AY271" s="261" t="s">
        <v>148</v>
      </c>
    </row>
    <row r="272" s="12" customFormat="1">
      <c r="B272" s="251"/>
      <c r="C272" s="252"/>
      <c r="D272" s="247" t="s">
        <v>162</v>
      </c>
      <c r="E272" s="253" t="s">
        <v>23</v>
      </c>
      <c r="F272" s="254" t="s">
        <v>315</v>
      </c>
      <c r="G272" s="252"/>
      <c r="H272" s="255">
        <v>10.208</v>
      </c>
      <c r="I272" s="256"/>
      <c r="J272" s="252"/>
      <c r="K272" s="252"/>
      <c r="L272" s="257"/>
      <c r="M272" s="258"/>
      <c r="N272" s="259"/>
      <c r="O272" s="259"/>
      <c r="P272" s="259"/>
      <c r="Q272" s="259"/>
      <c r="R272" s="259"/>
      <c r="S272" s="259"/>
      <c r="T272" s="260"/>
      <c r="AT272" s="261" t="s">
        <v>162</v>
      </c>
      <c r="AU272" s="261" t="s">
        <v>86</v>
      </c>
      <c r="AV272" s="12" t="s">
        <v>86</v>
      </c>
      <c r="AW272" s="12" t="s">
        <v>40</v>
      </c>
      <c r="AX272" s="12" t="s">
        <v>77</v>
      </c>
      <c r="AY272" s="261" t="s">
        <v>148</v>
      </c>
    </row>
    <row r="273" s="14" customFormat="1">
      <c r="B273" s="273"/>
      <c r="C273" s="274"/>
      <c r="D273" s="247" t="s">
        <v>162</v>
      </c>
      <c r="E273" s="275" t="s">
        <v>23</v>
      </c>
      <c r="F273" s="276" t="s">
        <v>182</v>
      </c>
      <c r="G273" s="274"/>
      <c r="H273" s="277">
        <v>109.34999999999999</v>
      </c>
      <c r="I273" s="278"/>
      <c r="J273" s="274"/>
      <c r="K273" s="274"/>
      <c r="L273" s="279"/>
      <c r="M273" s="280"/>
      <c r="N273" s="281"/>
      <c r="O273" s="281"/>
      <c r="P273" s="281"/>
      <c r="Q273" s="281"/>
      <c r="R273" s="281"/>
      <c r="S273" s="281"/>
      <c r="T273" s="282"/>
      <c r="AT273" s="283" t="s">
        <v>162</v>
      </c>
      <c r="AU273" s="283" t="s">
        <v>86</v>
      </c>
      <c r="AV273" s="14" t="s">
        <v>170</v>
      </c>
      <c r="AW273" s="14" t="s">
        <v>40</v>
      </c>
      <c r="AX273" s="14" t="s">
        <v>77</v>
      </c>
      <c r="AY273" s="283" t="s">
        <v>148</v>
      </c>
    </row>
    <row r="274" s="12" customFormat="1">
      <c r="B274" s="251"/>
      <c r="C274" s="252"/>
      <c r="D274" s="247" t="s">
        <v>162</v>
      </c>
      <c r="E274" s="253" t="s">
        <v>23</v>
      </c>
      <c r="F274" s="254" t="s">
        <v>362</v>
      </c>
      <c r="G274" s="252"/>
      <c r="H274" s="255">
        <v>59.759999999999998</v>
      </c>
      <c r="I274" s="256"/>
      <c r="J274" s="252"/>
      <c r="K274" s="252"/>
      <c r="L274" s="257"/>
      <c r="M274" s="258"/>
      <c r="N274" s="259"/>
      <c r="O274" s="259"/>
      <c r="P274" s="259"/>
      <c r="Q274" s="259"/>
      <c r="R274" s="259"/>
      <c r="S274" s="259"/>
      <c r="T274" s="260"/>
      <c r="AT274" s="261" t="s">
        <v>162</v>
      </c>
      <c r="AU274" s="261" t="s">
        <v>86</v>
      </c>
      <c r="AV274" s="12" t="s">
        <v>86</v>
      </c>
      <c r="AW274" s="12" t="s">
        <v>40</v>
      </c>
      <c r="AX274" s="12" t="s">
        <v>77</v>
      </c>
      <c r="AY274" s="261" t="s">
        <v>148</v>
      </c>
    </row>
    <row r="275" s="13" customFormat="1">
      <c r="B275" s="262"/>
      <c r="C275" s="263"/>
      <c r="D275" s="247" t="s">
        <v>162</v>
      </c>
      <c r="E275" s="264" t="s">
        <v>23</v>
      </c>
      <c r="F275" s="265" t="s">
        <v>165</v>
      </c>
      <c r="G275" s="263"/>
      <c r="H275" s="266">
        <v>663.36300000000006</v>
      </c>
      <c r="I275" s="267"/>
      <c r="J275" s="263"/>
      <c r="K275" s="263"/>
      <c r="L275" s="268"/>
      <c r="M275" s="269"/>
      <c r="N275" s="270"/>
      <c r="O275" s="270"/>
      <c r="P275" s="270"/>
      <c r="Q275" s="270"/>
      <c r="R275" s="270"/>
      <c r="S275" s="270"/>
      <c r="T275" s="271"/>
      <c r="AT275" s="272" t="s">
        <v>162</v>
      </c>
      <c r="AU275" s="272" t="s">
        <v>86</v>
      </c>
      <c r="AV275" s="13" t="s">
        <v>156</v>
      </c>
      <c r="AW275" s="13" t="s">
        <v>40</v>
      </c>
      <c r="AX275" s="13" t="s">
        <v>84</v>
      </c>
      <c r="AY275" s="272" t="s">
        <v>148</v>
      </c>
    </row>
    <row r="276" s="1" customFormat="1" ht="16.5" customHeight="1">
      <c r="B276" s="46"/>
      <c r="C276" s="235" t="s">
        <v>233</v>
      </c>
      <c r="D276" s="235" t="s">
        <v>151</v>
      </c>
      <c r="E276" s="236" t="s">
        <v>218</v>
      </c>
      <c r="F276" s="237" t="s">
        <v>219</v>
      </c>
      <c r="G276" s="238" t="s">
        <v>154</v>
      </c>
      <c r="H276" s="239">
        <v>114.997</v>
      </c>
      <c r="I276" s="240"/>
      <c r="J276" s="241">
        <f>ROUND(I276*H276,2)</f>
        <v>0</v>
      </c>
      <c r="K276" s="237" t="s">
        <v>155</v>
      </c>
      <c r="L276" s="72"/>
      <c r="M276" s="242" t="s">
        <v>23</v>
      </c>
      <c r="N276" s="243" t="s">
        <v>48</v>
      </c>
      <c r="O276" s="47"/>
      <c r="P276" s="244">
        <f>O276*H276</f>
        <v>0</v>
      </c>
      <c r="Q276" s="244">
        <v>0</v>
      </c>
      <c r="R276" s="244">
        <f>Q276*H276</f>
        <v>0</v>
      </c>
      <c r="S276" s="244">
        <v>0</v>
      </c>
      <c r="T276" s="245">
        <f>S276*H276</f>
        <v>0</v>
      </c>
      <c r="AR276" s="24" t="s">
        <v>156</v>
      </c>
      <c r="AT276" s="24" t="s">
        <v>151</v>
      </c>
      <c r="AU276" s="24" t="s">
        <v>86</v>
      </c>
      <c r="AY276" s="24" t="s">
        <v>148</v>
      </c>
      <c r="BE276" s="246">
        <f>IF(N276="základní",J276,0)</f>
        <v>0</v>
      </c>
      <c r="BF276" s="246">
        <f>IF(N276="snížená",J276,0)</f>
        <v>0</v>
      </c>
      <c r="BG276" s="246">
        <f>IF(N276="zákl. přenesená",J276,0)</f>
        <v>0</v>
      </c>
      <c r="BH276" s="246">
        <f>IF(N276="sníž. přenesená",J276,0)</f>
        <v>0</v>
      </c>
      <c r="BI276" s="246">
        <f>IF(N276="nulová",J276,0)</f>
        <v>0</v>
      </c>
      <c r="BJ276" s="24" t="s">
        <v>84</v>
      </c>
      <c r="BK276" s="246">
        <f>ROUND(I276*H276,2)</f>
        <v>0</v>
      </c>
      <c r="BL276" s="24" t="s">
        <v>156</v>
      </c>
      <c r="BM276" s="24" t="s">
        <v>363</v>
      </c>
    </row>
    <row r="277" s="1" customFormat="1">
      <c r="B277" s="46"/>
      <c r="C277" s="74"/>
      <c r="D277" s="247" t="s">
        <v>158</v>
      </c>
      <c r="E277" s="74"/>
      <c r="F277" s="248" t="s">
        <v>221</v>
      </c>
      <c r="G277" s="74"/>
      <c r="H277" s="74"/>
      <c r="I277" s="203"/>
      <c r="J277" s="74"/>
      <c r="K277" s="74"/>
      <c r="L277" s="72"/>
      <c r="M277" s="249"/>
      <c r="N277" s="47"/>
      <c r="O277" s="47"/>
      <c r="P277" s="47"/>
      <c r="Q277" s="47"/>
      <c r="R277" s="47"/>
      <c r="S277" s="47"/>
      <c r="T277" s="95"/>
      <c r="AT277" s="24" t="s">
        <v>158</v>
      </c>
      <c r="AU277" s="24" t="s">
        <v>86</v>
      </c>
    </row>
    <row r="278" s="1" customFormat="1">
      <c r="B278" s="46"/>
      <c r="C278" s="74"/>
      <c r="D278" s="247" t="s">
        <v>160</v>
      </c>
      <c r="E278" s="74"/>
      <c r="F278" s="250" t="s">
        <v>200</v>
      </c>
      <c r="G278" s="74"/>
      <c r="H278" s="74"/>
      <c r="I278" s="203"/>
      <c r="J278" s="74"/>
      <c r="K278" s="74"/>
      <c r="L278" s="72"/>
      <c r="M278" s="249"/>
      <c r="N278" s="47"/>
      <c r="O278" s="47"/>
      <c r="P278" s="47"/>
      <c r="Q278" s="47"/>
      <c r="R278" s="47"/>
      <c r="S278" s="47"/>
      <c r="T278" s="95"/>
      <c r="AT278" s="24" t="s">
        <v>160</v>
      </c>
      <c r="AU278" s="24" t="s">
        <v>86</v>
      </c>
    </row>
    <row r="279" s="12" customFormat="1">
      <c r="B279" s="251"/>
      <c r="C279" s="252"/>
      <c r="D279" s="247" t="s">
        <v>162</v>
      </c>
      <c r="E279" s="253" t="s">
        <v>23</v>
      </c>
      <c r="F279" s="254" t="s">
        <v>292</v>
      </c>
      <c r="G279" s="252"/>
      <c r="H279" s="255">
        <v>8.4220000000000006</v>
      </c>
      <c r="I279" s="256"/>
      <c r="J279" s="252"/>
      <c r="K279" s="252"/>
      <c r="L279" s="257"/>
      <c r="M279" s="258"/>
      <c r="N279" s="259"/>
      <c r="O279" s="259"/>
      <c r="P279" s="259"/>
      <c r="Q279" s="259"/>
      <c r="R279" s="259"/>
      <c r="S279" s="259"/>
      <c r="T279" s="260"/>
      <c r="AT279" s="261" t="s">
        <v>162</v>
      </c>
      <c r="AU279" s="261" t="s">
        <v>86</v>
      </c>
      <c r="AV279" s="12" t="s">
        <v>86</v>
      </c>
      <c r="AW279" s="12" t="s">
        <v>40</v>
      </c>
      <c r="AX279" s="12" t="s">
        <v>77</v>
      </c>
      <c r="AY279" s="261" t="s">
        <v>148</v>
      </c>
    </row>
    <row r="280" s="12" customFormat="1">
      <c r="B280" s="251"/>
      <c r="C280" s="252"/>
      <c r="D280" s="247" t="s">
        <v>162</v>
      </c>
      <c r="E280" s="253" t="s">
        <v>23</v>
      </c>
      <c r="F280" s="254" t="s">
        <v>295</v>
      </c>
      <c r="G280" s="252"/>
      <c r="H280" s="255">
        <v>8.5500000000000007</v>
      </c>
      <c r="I280" s="256"/>
      <c r="J280" s="252"/>
      <c r="K280" s="252"/>
      <c r="L280" s="257"/>
      <c r="M280" s="258"/>
      <c r="N280" s="259"/>
      <c r="O280" s="259"/>
      <c r="P280" s="259"/>
      <c r="Q280" s="259"/>
      <c r="R280" s="259"/>
      <c r="S280" s="259"/>
      <c r="T280" s="260"/>
      <c r="AT280" s="261" t="s">
        <v>162</v>
      </c>
      <c r="AU280" s="261" t="s">
        <v>86</v>
      </c>
      <c r="AV280" s="12" t="s">
        <v>86</v>
      </c>
      <c r="AW280" s="12" t="s">
        <v>40</v>
      </c>
      <c r="AX280" s="12" t="s">
        <v>77</v>
      </c>
      <c r="AY280" s="261" t="s">
        <v>148</v>
      </c>
    </row>
    <row r="281" s="12" customFormat="1">
      <c r="B281" s="251"/>
      <c r="C281" s="252"/>
      <c r="D281" s="247" t="s">
        <v>162</v>
      </c>
      <c r="E281" s="253" t="s">
        <v>23</v>
      </c>
      <c r="F281" s="254" t="s">
        <v>296</v>
      </c>
      <c r="G281" s="252"/>
      <c r="H281" s="255">
        <v>1.47</v>
      </c>
      <c r="I281" s="256"/>
      <c r="J281" s="252"/>
      <c r="K281" s="252"/>
      <c r="L281" s="257"/>
      <c r="M281" s="258"/>
      <c r="N281" s="259"/>
      <c r="O281" s="259"/>
      <c r="P281" s="259"/>
      <c r="Q281" s="259"/>
      <c r="R281" s="259"/>
      <c r="S281" s="259"/>
      <c r="T281" s="260"/>
      <c r="AT281" s="261" t="s">
        <v>162</v>
      </c>
      <c r="AU281" s="261" t="s">
        <v>86</v>
      </c>
      <c r="AV281" s="12" t="s">
        <v>86</v>
      </c>
      <c r="AW281" s="12" t="s">
        <v>40</v>
      </c>
      <c r="AX281" s="12" t="s">
        <v>77</v>
      </c>
      <c r="AY281" s="261" t="s">
        <v>148</v>
      </c>
    </row>
    <row r="282" s="14" customFormat="1">
      <c r="B282" s="273"/>
      <c r="C282" s="274"/>
      <c r="D282" s="247" t="s">
        <v>162</v>
      </c>
      <c r="E282" s="275" t="s">
        <v>23</v>
      </c>
      <c r="F282" s="276" t="s">
        <v>182</v>
      </c>
      <c r="G282" s="274"/>
      <c r="H282" s="277">
        <v>18.442</v>
      </c>
      <c r="I282" s="278"/>
      <c r="J282" s="274"/>
      <c r="K282" s="274"/>
      <c r="L282" s="279"/>
      <c r="M282" s="280"/>
      <c r="N282" s="281"/>
      <c r="O282" s="281"/>
      <c r="P282" s="281"/>
      <c r="Q282" s="281"/>
      <c r="R282" s="281"/>
      <c r="S282" s="281"/>
      <c r="T282" s="282"/>
      <c r="AT282" s="283" t="s">
        <v>162</v>
      </c>
      <c r="AU282" s="283" t="s">
        <v>86</v>
      </c>
      <c r="AV282" s="14" t="s">
        <v>170</v>
      </c>
      <c r="AW282" s="14" t="s">
        <v>40</v>
      </c>
      <c r="AX282" s="14" t="s">
        <v>77</v>
      </c>
      <c r="AY282" s="283" t="s">
        <v>148</v>
      </c>
    </row>
    <row r="283" s="12" customFormat="1">
      <c r="B283" s="251"/>
      <c r="C283" s="252"/>
      <c r="D283" s="247" t="s">
        <v>162</v>
      </c>
      <c r="E283" s="253" t="s">
        <v>23</v>
      </c>
      <c r="F283" s="254" t="s">
        <v>298</v>
      </c>
      <c r="G283" s="252"/>
      <c r="H283" s="255">
        <v>8.2040000000000006</v>
      </c>
      <c r="I283" s="256"/>
      <c r="J283" s="252"/>
      <c r="K283" s="252"/>
      <c r="L283" s="257"/>
      <c r="M283" s="258"/>
      <c r="N283" s="259"/>
      <c r="O283" s="259"/>
      <c r="P283" s="259"/>
      <c r="Q283" s="259"/>
      <c r="R283" s="259"/>
      <c r="S283" s="259"/>
      <c r="T283" s="260"/>
      <c r="AT283" s="261" t="s">
        <v>162</v>
      </c>
      <c r="AU283" s="261" t="s">
        <v>86</v>
      </c>
      <c r="AV283" s="12" t="s">
        <v>86</v>
      </c>
      <c r="AW283" s="12" t="s">
        <v>40</v>
      </c>
      <c r="AX283" s="12" t="s">
        <v>77</v>
      </c>
      <c r="AY283" s="261" t="s">
        <v>148</v>
      </c>
    </row>
    <row r="284" s="12" customFormat="1">
      <c r="B284" s="251"/>
      <c r="C284" s="252"/>
      <c r="D284" s="247" t="s">
        <v>162</v>
      </c>
      <c r="E284" s="253" t="s">
        <v>23</v>
      </c>
      <c r="F284" s="254" t="s">
        <v>301</v>
      </c>
      <c r="G284" s="252"/>
      <c r="H284" s="255">
        <v>8.5500000000000007</v>
      </c>
      <c r="I284" s="256"/>
      <c r="J284" s="252"/>
      <c r="K284" s="252"/>
      <c r="L284" s="257"/>
      <c r="M284" s="258"/>
      <c r="N284" s="259"/>
      <c r="O284" s="259"/>
      <c r="P284" s="259"/>
      <c r="Q284" s="259"/>
      <c r="R284" s="259"/>
      <c r="S284" s="259"/>
      <c r="T284" s="260"/>
      <c r="AT284" s="261" t="s">
        <v>162</v>
      </c>
      <c r="AU284" s="261" t="s">
        <v>86</v>
      </c>
      <c r="AV284" s="12" t="s">
        <v>86</v>
      </c>
      <c r="AW284" s="12" t="s">
        <v>40</v>
      </c>
      <c r="AX284" s="12" t="s">
        <v>77</v>
      </c>
      <c r="AY284" s="261" t="s">
        <v>148</v>
      </c>
    </row>
    <row r="285" s="12" customFormat="1">
      <c r="B285" s="251"/>
      <c r="C285" s="252"/>
      <c r="D285" s="247" t="s">
        <v>162</v>
      </c>
      <c r="E285" s="253" t="s">
        <v>23</v>
      </c>
      <c r="F285" s="254" t="s">
        <v>302</v>
      </c>
      <c r="G285" s="252"/>
      <c r="H285" s="255">
        <v>1.54</v>
      </c>
      <c r="I285" s="256"/>
      <c r="J285" s="252"/>
      <c r="K285" s="252"/>
      <c r="L285" s="257"/>
      <c r="M285" s="258"/>
      <c r="N285" s="259"/>
      <c r="O285" s="259"/>
      <c r="P285" s="259"/>
      <c r="Q285" s="259"/>
      <c r="R285" s="259"/>
      <c r="S285" s="259"/>
      <c r="T285" s="260"/>
      <c r="AT285" s="261" t="s">
        <v>162</v>
      </c>
      <c r="AU285" s="261" t="s">
        <v>86</v>
      </c>
      <c r="AV285" s="12" t="s">
        <v>86</v>
      </c>
      <c r="AW285" s="12" t="s">
        <v>40</v>
      </c>
      <c r="AX285" s="12" t="s">
        <v>77</v>
      </c>
      <c r="AY285" s="261" t="s">
        <v>148</v>
      </c>
    </row>
    <row r="286" s="14" customFormat="1">
      <c r="B286" s="273"/>
      <c r="C286" s="274"/>
      <c r="D286" s="247" t="s">
        <v>162</v>
      </c>
      <c r="E286" s="275" t="s">
        <v>23</v>
      </c>
      <c r="F286" s="276" t="s">
        <v>182</v>
      </c>
      <c r="G286" s="274"/>
      <c r="H286" s="277">
        <v>18.294</v>
      </c>
      <c r="I286" s="278"/>
      <c r="J286" s="274"/>
      <c r="K286" s="274"/>
      <c r="L286" s="279"/>
      <c r="M286" s="280"/>
      <c r="N286" s="281"/>
      <c r="O286" s="281"/>
      <c r="P286" s="281"/>
      <c r="Q286" s="281"/>
      <c r="R286" s="281"/>
      <c r="S286" s="281"/>
      <c r="T286" s="282"/>
      <c r="AT286" s="283" t="s">
        <v>162</v>
      </c>
      <c r="AU286" s="283" t="s">
        <v>86</v>
      </c>
      <c r="AV286" s="14" t="s">
        <v>170</v>
      </c>
      <c r="AW286" s="14" t="s">
        <v>40</v>
      </c>
      <c r="AX286" s="14" t="s">
        <v>77</v>
      </c>
      <c r="AY286" s="283" t="s">
        <v>148</v>
      </c>
    </row>
    <row r="287" s="12" customFormat="1">
      <c r="B287" s="251"/>
      <c r="C287" s="252"/>
      <c r="D287" s="247" t="s">
        <v>162</v>
      </c>
      <c r="E287" s="253" t="s">
        <v>23</v>
      </c>
      <c r="F287" s="254" t="s">
        <v>304</v>
      </c>
      <c r="G287" s="252"/>
      <c r="H287" s="255">
        <v>8.4109999999999996</v>
      </c>
      <c r="I287" s="256"/>
      <c r="J287" s="252"/>
      <c r="K287" s="252"/>
      <c r="L287" s="257"/>
      <c r="M287" s="258"/>
      <c r="N287" s="259"/>
      <c r="O287" s="259"/>
      <c r="P287" s="259"/>
      <c r="Q287" s="259"/>
      <c r="R287" s="259"/>
      <c r="S287" s="259"/>
      <c r="T287" s="260"/>
      <c r="AT287" s="261" t="s">
        <v>162</v>
      </c>
      <c r="AU287" s="261" t="s">
        <v>86</v>
      </c>
      <c r="AV287" s="12" t="s">
        <v>86</v>
      </c>
      <c r="AW287" s="12" t="s">
        <v>40</v>
      </c>
      <c r="AX287" s="12" t="s">
        <v>77</v>
      </c>
      <c r="AY287" s="261" t="s">
        <v>148</v>
      </c>
    </row>
    <row r="288" s="12" customFormat="1">
      <c r="B288" s="251"/>
      <c r="C288" s="252"/>
      <c r="D288" s="247" t="s">
        <v>162</v>
      </c>
      <c r="E288" s="253" t="s">
        <v>23</v>
      </c>
      <c r="F288" s="254" t="s">
        <v>307</v>
      </c>
      <c r="G288" s="252"/>
      <c r="H288" s="255">
        <v>8.5500000000000007</v>
      </c>
      <c r="I288" s="256"/>
      <c r="J288" s="252"/>
      <c r="K288" s="252"/>
      <c r="L288" s="257"/>
      <c r="M288" s="258"/>
      <c r="N288" s="259"/>
      <c r="O288" s="259"/>
      <c r="P288" s="259"/>
      <c r="Q288" s="259"/>
      <c r="R288" s="259"/>
      <c r="S288" s="259"/>
      <c r="T288" s="260"/>
      <c r="AT288" s="261" t="s">
        <v>162</v>
      </c>
      <c r="AU288" s="261" t="s">
        <v>86</v>
      </c>
      <c r="AV288" s="12" t="s">
        <v>86</v>
      </c>
      <c r="AW288" s="12" t="s">
        <v>40</v>
      </c>
      <c r="AX288" s="12" t="s">
        <v>77</v>
      </c>
      <c r="AY288" s="261" t="s">
        <v>148</v>
      </c>
    </row>
    <row r="289" s="12" customFormat="1">
      <c r="B289" s="251"/>
      <c r="C289" s="252"/>
      <c r="D289" s="247" t="s">
        <v>162</v>
      </c>
      <c r="E289" s="253" t="s">
        <v>23</v>
      </c>
      <c r="F289" s="254" t="s">
        <v>308</v>
      </c>
      <c r="G289" s="252"/>
      <c r="H289" s="255">
        <v>1.54</v>
      </c>
      <c r="I289" s="256"/>
      <c r="J289" s="252"/>
      <c r="K289" s="252"/>
      <c r="L289" s="257"/>
      <c r="M289" s="258"/>
      <c r="N289" s="259"/>
      <c r="O289" s="259"/>
      <c r="P289" s="259"/>
      <c r="Q289" s="259"/>
      <c r="R289" s="259"/>
      <c r="S289" s="259"/>
      <c r="T289" s="260"/>
      <c r="AT289" s="261" t="s">
        <v>162</v>
      </c>
      <c r="AU289" s="261" t="s">
        <v>86</v>
      </c>
      <c r="AV289" s="12" t="s">
        <v>86</v>
      </c>
      <c r="AW289" s="12" t="s">
        <v>40</v>
      </c>
      <c r="AX289" s="12" t="s">
        <v>77</v>
      </c>
      <c r="AY289" s="261" t="s">
        <v>148</v>
      </c>
    </row>
    <row r="290" s="14" customFormat="1">
      <c r="B290" s="273"/>
      <c r="C290" s="274"/>
      <c r="D290" s="247" t="s">
        <v>162</v>
      </c>
      <c r="E290" s="275" t="s">
        <v>23</v>
      </c>
      <c r="F290" s="276" t="s">
        <v>182</v>
      </c>
      <c r="G290" s="274"/>
      <c r="H290" s="277">
        <v>18.501000000000001</v>
      </c>
      <c r="I290" s="278"/>
      <c r="J290" s="274"/>
      <c r="K290" s="274"/>
      <c r="L290" s="279"/>
      <c r="M290" s="280"/>
      <c r="N290" s="281"/>
      <c r="O290" s="281"/>
      <c r="P290" s="281"/>
      <c r="Q290" s="281"/>
      <c r="R290" s="281"/>
      <c r="S290" s="281"/>
      <c r="T290" s="282"/>
      <c r="AT290" s="283" t="s">
        <v>162</v>
      </c>
      <c r="AU290" s="283" t="s">
        <v>86</v>
      </c>
      <c r="AV290" s="14" t="s">
        <v>170</v>
      </c>
      <c r="AW290" s="14" t="s">
        <v>40</v>
      </c>
      <c r="AX290" s="14" t="s">
        <v>77</v>
      </c>
      <c r="AY290" s="283" t="s">
        <v>148</v>
      </c>
    </row>
    <row r="291" s="12" customFormat="1">
      <c r="B291" s="251"/>
      <c r="C291" s="252"/>
      <c r="D291" s="247" t="s">
        <v>162</v>
      </c>
      <c r="E291" s="253" t="s">
        <v>23</v>
      </c>
      <c r="F291" s="254" t="s">
        <v>362</v>
      </c>
      <c r="G291" s="252"/>
      <c r="H291" s="255">
        <v>59.759999999999998</v>
      </c>
      <c r="I291" s="256"/>
      <c r="J291" s="252"/>
      <c r="K291" s="252"/>
      <c r="L291" s="257"/>
      <c r="M291" s="258"/>
      <c r="N291" s="259"/>
      <c r="O291" s="259"/>
      <c r="P291" s="259"/>
      <c r="Q291" s="259"/>
      <c r="R291" s="259"/>
      <c r="S291" s="259"/>
      <c r="T291" s="260"/>
      <c r="AT291" s="261" t="s">
        <v>162</v>
      </c>
      <c r="AU291" s="261" t="s">
        <v>86</v>
      </c>
      <c r="AV291" s="12" t="s">
        <v>86</v>
      </c>
      <c r="AW291" s="12" t="s">
        <v>40</v>
      </c>
      <c r="AX291" s="12" t="s">
        <v>77</v>
      </c>
      <c r="AY291" s="261" t="s">
        <v>148</v>
      </c>
    </row>
    <row r="292" s="13" customFormat="1">
      <c r="B292" s="262"/>
      <c r="C292" s="263"/>
      <c r="D292" s="247" t="s">
        <v>162</v>
      </c>
      <c r="E292" s="264" t="s">
        <v>23</v>
      </c>
      <c r="F292" s="265" t="s">
        <v>165</v>
      </c>
      <c r="G292" s="263"/>
      <c r="H292" s="266">
        <v>114.997</v>
      </c>
      <c r="I292" s="267"/>
      <c r="J292" s="263"/>
      <c r="K292" s="263"/>
      <c r="L292" s="268"/>
      <c r="M292" s="269"/>
      <c r="N292" s="270"/>
      <c r="O292" s="270"/>
      <c r="P292" s="270"/>
      <c r="Q292" s="270"/>
      <c r="R292" s="270"/>
      <c r="S292" s="270"/>
      <c r="T292" s="271"/>
      <c r="AT292" s="272" t="s">
        <v>162</v>
      </c>
      <c r="AU292" s="272" t="s">
        <v>86</v>
      </c>
      <c r="AV292" s="13" t="s">
        <v>156</v>
      </c>
      <c r="AW292" s="13" t="s">
        <v>40</v>
      </c>
      <c r="AX292" s="13" t="s">
        <v>84</v>
      </c>
      <c r="AY292" s="272" t="s">
        <v>148</v>
      </c>
    </row>
    <row r="293" s="1" customFormat="1" ht="16.5" customHeight="1">
      <c r="B293" s="46"/>
      <c r="C293" s="235" t="s">
        <v>238</v>
      </c>
      <c r="D293" s="235" t="s">
        <v>151</v>
      </c>
      <c r="E293" s="236" t="s">
        <v>243</v>
      </c>
      <c r="F293" s="237" t="s">
        <v>244</v>
      </c>
      <c r="G293" s="238" t="s">
        <v>154</v>
      </c>
      <c r="H293" s="239">
        <v>603.60299999999995</v>
      </c>
      <c r="I293" s="240"/>
      <c r="J293" s="241">
        <f>ROUND(I293*H293,2)</f>
        <v>0</v>
      </c>
      <c r="K293" s="237" t="s">
        <v>155</v>
      </c>
      <c r="L293" s="72"/>
      <c r="M293" s="242" t="s">
        <v>23</v>
      </c>
      <c r="N293" s="243" t="s">
        <v>48</v>
      </c>
      <c r="O293" s="47"/>
      <c r="P293" s="244">
        <f>O293*H293</f>
        <v>0</v>
      </c>
      <c r="Q293" s="244">
        <v>0.00116</v>
      </c>
      <c r="R293" s="244">
        <f>Q293*H293</f>
        <v>0.70017947999999997</v>
      </c>
      <c r="S293" s="244">
        <v>0</v>
      </c>
      <c r="T293" s="245">
        <f>S293*H293</f>
        <v>0</v>
      </c>
      <c r="AR293" s="24" t="s">
        <v>156</v>
      </c>
      <c r="AT293" s="24" t="s">
        <v>151</v>
      </c>
      <c r="AU293" s="24" t="s">
        <v>86</v>
      </c>
      <c r="AY293" s="24" t="s">
        <v>148</v>
      </c>
      <c r="BE293" s="246">
        <f>IF(N293="základní",J293,0)</f>
        <v>0</v>
      </c>
      <c r="BF293" s="246">
        <f>IF(N293="snížená",J293,0)</f>
        <v>0</v>
      </c>
      <c r="BG293" s="246">
        <f>IF(N293="zákl. přenesená",J293,0)</f>
        <v>0</v>
      </c>
      <c r="BH293" s="246">
        <f>IF(N293="sníž. přenesená",J293,0)</f>
        <v>0</v>
      </c>
      <c r="BI293" s="246">
        <f>IF(N293="nulová",J293,0)</f>
        <v>0</v>
      </c>
      <c r="BJ293" s="24" t="s">
        <v>84</v>
      </c>
      <c r="BK293" s="246">
        <f>ROUND(I293*H293,2)</f>
        <v>0</v>
      </c>
      <c r="BL293" s="24" t="s">
        <v>156</v>
      </c>
      <c r="BM293" s="24" t="s">
        <v>364</v>
      </c>
    </row>
    <row r="294" s="1" customFormat="1">
      <c r="B294" s="46"/>
      <c r="C294" s="74"/>
      <c r="D294" s="247" t="s">
        <v>158</v>
      </c>
      <c r="E294" s="74"/>
      <c r="F294" s="248" t="s">
        <v>246</v>
      </c>
      <c r="G294" s="74"/>
      <c r="H294" s="74"/>
      <c r="I294" s="203"/>
      <c r="J294" s="74"/>
      <c r="K294" s="74"/>
      <c r="L294" s="72"/>
      <c r="M294" s="249"/>
      <c r="N294" s="47"/>
      <c r="O294" s="47"/>
      <c r="P294" s="47"/>
      <c r="Q294" s="47"/>
      <c r="R294" s="47"/>
      <c r="S294" s="47"/>
      <c r="T294" s="95"/>
      <c r="AT294" s="24" t="s">
        <v>158</v>
      </c>
      <c r="AU294" s="24" t="s">
        <v>86</v>
      </c>
    </row>
    <row r="295" s="12" customFormat="1">
      <c r="B295" s="251"/>
      <c r="C295" s="252"/>
      <c r="D295" s="247" t="s">
        <v>162</v>
      </c>
      <c r="E295" s="253" t="s">
        <v>23</v>
      </c>
      <c r="F295" s="254" t="s">
        <v>289</v>
      </c>
      <c r="G295" s="252"/>
      <c r="H295" s="255">
        <v>25.890000000000001</v>
      </c>
      <c r="I295" s="256"/>
      <c r="J295" s="252"/>
      <c r="K295" s="252"/>
      <c r="L295" s="257"/>
      <c r="M295" s="258"/>
      <c r="N295" s="259"/>
      <c r="O295" s="259"/>
      <c r="P295" s="259"/>
      <c r="Q295" s="259"/>
      <c r="R295" s="259"/>
      <c r="S295" s="259"/>
      <c r="T295" s="260"/>
      <c r="AT295" s="261" t="s">
        <v>162</v>
      </c>
      <c r="AU295" s="261" t="s">
        <v>86</v>
      </c>
      <c r="AV295" s="12" t="s">
        <v>86</v>
      </c>
      <c r="AW295" s="12" t="s">
        <v>40</v>
      </c>
      <c r="AX295" s="12" t="s">
        <v>77</v>
      </c>
      <c r="AY295" s="261" t="s">
        <v>148</v>
      </c>
    </row>
    <row r="296" s="12" customFormat="1">
      <c r="B296" s="251"/>
      <c r="C296" s="252"/>
      <c r="D296" s="247" t="s">
        <v>162</v>
      </c>
      <c r="E296" s="253" t="s">
        <v>23</v>
      </c>
      <c r="F296" s="254" t="s">
        <v>290</v>
      </c>
      <c r="G296" s="252"/>
      <c r="H296" s="255">
        <v>25.609999999999999</v>
      </c>
      <c r="I296" s="256"/>
      <c r="J296" s="252"/>
      <c r="K296" s="252"/>
      <c r="L296" s="257"/>
      <c r="M296" s="258"/>
      <c r="N296" s="259"/>
      <c r="O296" s="259"/>
      <c r="P296" s="259"/>
      <c r="Q296" s="259"/>
      <c r="R296" s="259"/>
      <c r="S296" s="259"/>
      <c r="T296" s="260"/>
      <c r="AT296" s="261" t="s">
        <v>162</v>
      </c>
      <c r="AU296" s="261" t="s">
        <v>86</v>
      </c>
      <c r="AV296" s="12" t="s">
        <v>86</v>
      </c>
      <c r="AW296" s="12" t="s">
        <v>40</v>
      </c>
      <c r="AX296" s="12" t="s">
        <v>77</v>
      </c>
      <c r="AY296" s="261" t="s">
        <v>148</v>
      </c>
    </row>
    <row r="297" s="12" customFormat="1">
      <c r="B297" s="251"/>
      <c r="C297" s="252"/>
      <c r="D297" s="247" t="s">
        <v>162</v>
      </c>
      <c r="E297" s="253" t="s">
        <v>23</v>
      </c>
      <c r="F297" s="254" t="s">
        <v>291</v>
      </c>
      <c r="G297" s="252"/>
      <c r="H297" s="255">
        <v>25.460000000000001</v>
      </c>
      <c r="I297" s="256"/>
      <c r="J297" s="252"/>
      <c r="K297" s="252"/>
      <c r="L297" s="257"/>
      <c r="M297" s="258"/>
      <c r="N297" s="259"/>
      <c r="O297" s="259"/>
      <c r="P297" s="259"/>
      <c r="Q297" s="259"/>
      <c r="R297" s="259"/>
      <c r="S297" s="259"/>
      <c r="T297" s="260"/>
      <c r="AT297" s="261" t="s">
        <v>162</v>
      </c>
      <c r="AU297" s="261" t="s">
        <v>86</v>
      </c>
      <c r="AV297" s="12" t="s">
        <v>86</v>
      </c>
      <c r="AW297" s="12" t="s">
        <v>40</v>
      </c>
      <c r="AX297" s="12" t="s">
        <v>77</v>
      </c>
      <c r="AY297" s="261" t="s">
        <v>148</v>
      </c>
    </row>
    <row r="298" s="14" customFormat="1">
      <c r="B298" s="273"/>
      <c r="C298" s="274"/>
      <c r="D298" s="247" t="s">
        <v>162</v>
      </c>
      <c r="E298" s="275" t="s">
        <v>23</v>
      </c>
      <c r="F298" s="276" t="s">
        <v>182</v>
      </c>
      <c r="G298" s="274"/>
      <c r="H298" s="277">
        <v>76.959999999999994</v>
      </c>
      <c r="I298" s="278"/>
      <c r="J298" s="274"/>
      <c r="K298" s="274"/>
      <c r="L298" s="279"/>
      <c r="M298" s="280"/>
      <c r="N298" s="281"/>
      <c r="O298" s="281"/>
      <c r="P298" s="281"/>
      <c r="Q298" s="281"/>
      <c r="R298" s="281"/>
      <c r="S298" s="281"/>
      <c r="T298" s="282"/>
      <c r="AT298" s="283" t="s">
        <v>162</v>
      </c>
      <c r="AU298" s="283" t="s">
        <v>86</v>
      </c>
      <c r="AV298" s="14" t="s">
        <v>170</v>
      </c>
      <c r="AW298" s="14" t="s">
        <v>40</v>
      </c>
      <c r="AX298" s="14" t="s">
        <v>77</v>
      </c>
      <c r="AY298" s="283" t="s">
        <v>148</v>
      </c>
    </row>
    <row r="299" s="12" customFormat="1">
      <c r="B299" s="251"/>
      <c r="C299" s="252"/>
      <c r="D299" s="247" t="s">
        <v>162</v>
      </c>
      <c r="E299" s="253" t="s">
        <v>23</v>
      </c>
      <c r="F299" s="254" t="s">
        <v>292</v>
      </c>
      <c r="G299" s="252"/>
      <c r="H299" s="255">
        <v>8.4220000000000006</v>
      </c>
      <c r="I299" s="256"/>
      <c r="J299" s="252"/>
      <c r="K299" s="252"/>
      <c r="L299" s="257"/>
      <c r="M299" s="258"/>
      <c r="N299" s="259"/>
      <c r="O299" s="259"/>
      <c r="P299" s="259"/>
      <c r="Q299" s="259"/>
      <c r="R299" s="259"/>
      <c r="S299" s="259"/>
      <c r="T299" s="260"/>
      <c r="AT299" s="261" t="s">
        <v>162</v>
      </c>
      <c r="AU299" s="261" t="s">
        <v>86</v>
      </c>
      <c r="AV299" s="12" t="s">
        <v>86</v>
      </c>
      <c r="AW299" s="12" t="s">
        <v>40</v>
      </c>
      <c r="AX299" s="12" t="s">
        <v>77</v>
      </c>
      <c r="AY299" s="261" t="s">
        <v>148</v>
      </c>
    </row>
    <row r="300" s="12" customFormat="1">
      <c r="B300" s="251"/>
      <c r="C300" s="252"/>
      <c r="D300" s="247" t="s">
        <v>162</v>
      </c>
      <c r="E300" s="253" t="s">
        <v>23</v>
      </c>
      <c r="F300" s="254" t="s">
        <v>293</v>
      </c>
      <c r="G300" s="252"/>
      <c r="H300" s="255">
        <v>30.241</v>
      </c>
      <c r="I300" s="256"/>
      <c r="J300" s="252"/>
      <c r="K300" s="252"/>
      <c r="L300" s="257"/>
      <c r="M300" s="258"/>
      <c r="N300" s="259"/>
      <c r="O300" s="259"/>
      <c r="P300" s="259"/>
      <c r="Q300" s="259"/>
      <c r="R300" s="259"/>
      <c r="S300" s="259"/>
      <c r="T300" s="260"/>
      <c r="AT300" s="261" t="s">
        <v>162</v>
      </c>
      <c r="AU300" s="261" t="s">
        <v>86</v>
      </c>
      <c r="AV300" s="12" t="s">
        <v>86</v>
      </c>
      <c r="AW300" s="12" t="s">
        <v>40</v>
      </c>
      <c r="AX300" s="12" t="s">
        <v>77</v>
      </c>
      <c r="AY300" s="261" t="s">
        <v>148</v>
      </c>
    </row>
    <row r="301" s="12" customFormat="1">
      <c r="B301" s="251"/>
      <c r="C301" s="252"/>
      <c r="D301" s="247" t="s">
        <v>162</v>
      </c>
      <c r="E301" s="253" t="s">
        <v>23</v>
      </c>
      <c r="F301" s="254" t="s">
        <v>294</v>
      </c>
      <c r="G301" s="252"/>
      <c r="H301" s="255">
        <v>-1.254</v>
      </c>
      <c r="I301" s="256"/>
      <c r="J301" s="252"/>
      <c r="K301" s="252"/>
      <c r="L301" s="257"/>
      <c r="M301" s="258"/>
      <c r="N301" s="259"/>
      <c r="O301" s="259"/>
      <c r="P301" s="259"/>
      <c r="Q301" s="259"/>
      <c r="R301" s="259"/>
      <c r="S301" s="259"/>
      <c r="T301" s="260"/>
      <c r="AT301" s="261" t="s">
        <v>162</v>
      </c>
      <c r="AU301" s="261" t="s">
        <v>86</v>
      </c>
      <c r="AV301" s="12" t="s">
        <v>86</v>
      </c>
      <c r="AW301" s="12" t="s">
        <v>40</v>
      </c>
      <c r="AX301" s="12" t="s">
        <v>77</v>
      </c>
      <c r="AY301" s="261" t="s">
        <v>148</v>
      </c>
    </row>
    <row r="302" s="12" customFormat="1">
      <c r="B302" s="251"/>
      <c r="C302" s="252"/>
      <c r="D302" s="247" t="s">
        <v>162</v>
      </c>
      <c r="E302" s="253" t="s">
        <v>23</v>
      </c>
      <c r="F302" s="254" t="s">
        <v>295</v>
      </c>
      <c r="G302" s="252"/>
      <c r="H302" s="255">
        <v>8.5500000000000007</v>
      </c>
      <c r="I302" s="256"/>
      <c r="J302" s="252"/>
      <c r="K302" s="252"/>
      <c r="L302" s="257"/>
      <c r="M302" s="258"/>
      <c r="N302" s="259"/>
      <c r="O302" s="259"/>
      <c r="P302" s="259"/>
      <c r="Q302" s="259"/>
      <c r="R302" s="259"/>
      <c r="S302" s="259"/>
      <c r="T302" s="260"/>
      <c r="AT302" s="261" t="s">
        <v>162</v>
      </c>
      <c r="AU302" s="261" t="s">
        <v>86</v>
      </c>
      <c r="AV302" s="12" t="s">
        <v>86</v>
      </c>
      <c r="AW302" s="12" t="s">
        <v>40</v>
      </c>
      <c r="AX302" s="12" t="s">
        <v>77</v>
      </c>
      <c r="AY302" s="261" t="s">
        <v>148</v>
      </c>
    </row>
    <row r="303" s="12" customFormat="1">
      <c r="B303" s="251"/>
      <c r="C303" s="252"/>
      <c r="D303" s="247" t="s">
        <v>162</v>
      </c>
      <c r="E303" s="253" t="s">
        <v>23</v>
      </c>
      <c r="F303" s="254" t="s">
        <v>296</v>
      </c>
      <c r="G303" s="252"/>
      <c r="H303" s="255">
        <v>1.47</v>
      </c>
      <c r="I303" s="256"/>
      <c r="J303" s="252"/>
      <c r="K303" s="252"/>
      <c r="L303" s="257"/>
      <c r="M303" s="258"/>
      <c r="N303" s="259"/>
      <c r="O303" s="259"/>
      <c r="P303" s="259"/>
      <c r="Q303" s="259"/>
      <c r="R303" s="259"/>
      <c r="S303" s="259"/>
      <c r="T303" s="260"/>
      <c r="AT303" s="261" t="s">
        <v>162</v>
      </c>
      <c r="AU303" s="261" t="s">
        <v>86</v>
      </c>
      <c r="AV303" s="12" t="s">
        <v>86</v>
      </c>
      <c r="AW303" s="12" t="s">
        <v>40</v>
      </c>
      <c r="AX303" s="12" t="s">
        <v>77</v>
      </c>
      <c r="AY303" s="261" t="s">
        <v>148</v>
      </c>
    </row>
    <row r="304" s="12" customFormat="1">
      <c r="B304" s="251"/>
      <c r="C304" s="252"/>
      <c r="D304" s="247" t="s">
        <v>162</v>
      </c>
      <c r="E304" s="253" t="s">
        <v>23</v>
      </c>
      <c r="F304" s="254" t="s">
        <v>297</v>
      </c>
      <c r="G304" s="252"/>
      <c r="H304" s="255">
        <v>15.929</v>
      </c>
      <c r="I304" s="256"/>
      <c r="J304" s="252"/>
      <c r="K304" s="252"/>
      <c r="L304" s="257"/>
      <c r="M304" s="258"/>
      <c r="N304" s="259"/>
      <c r="O304" s="259"/>
      <c r="P304" s="259"/>
      <c r="Q304" s="259"/>
      <c r="R304" s="259"/>
      <c r="S304" s="259"/>
      <c r="T304" s="260"/>
      <c r="AT304" s="261" t="s">
        <v>162</v>
      </c>
      <c r="AU304" s="261" t="s">
        <v>86</v>
      </c>
      <c r="AV304" s="12" t="s">
        <v>86</v>
      </c>
      <c r="AW304" s="12" t="s">
        <v>40</v>
      </c>
      <c r="AX304" s="12" t="s">
        <v>77</v>
      </c>
      <c r="AY304" s="261" t="s">
        <v>148</v>
      </c>
    </row>
    <row r="305" s="14" customFormat="1">
      <c r="B305" s="273"/>
      <c r="C305" s="274"/>
      <c r="D305" s="247" t="s">
        <v>162</v>
      </c>
      <c r="E305" s="275" t="s">
        <v>23</v>
      </c>
      <c r="F305" s="276" t="s">
        <v>182</v>
      </c>
      <c r="G305" s="274"/>
      <c r="H305" s="277">
        <v>63.357999999999997</v>
      </c>
      <c r="I305" s="278"/>
      <c r="J305" s="274"/>
      <c r="K305" s="274"/>
      <c r="L305" s="279"/>
      <c r="M305" s="280"/>
      <c r="N305" s="281"/>
      <c r="O305" s="281"/>
      <c r="P305" s="281"/>
      <c r="Q305" s="281"/>
      <c r="R305" s="281"/>
      <c r="S305" s="281"/>
      <c r="T305" s="282"/>
      <c r="AT305" s="283" t="s">
        <v>162</v>
      </c>
      <c r="AU305" s="283" t="s">
        <v>86</v>
      </c>
      <c r="AV305" s="14" t="s">
        <v>170</v>
      </c>
      <c r="AW305" s="14" t="s">
        <v>40</v>
      </c>
      <c r="AX305" s="14" t="s">
        <v>77</v>
      </c>
      <c r="AY305" s="283" t="s">
        <v>148</v>
      </c>
    </row>
    <row r="306" s="12" customFormat="1">
      <c r="B306" s="251"/>
      <c r="C306" s="252"/>
      <c r="D306" s="247" t="s">
        <v>162</v>
      </c>
      <c r="E306" s="253" t="s">
        <v>23</v>
      </c>
      <c r="F306" s="254" t="s">
        <v>298</v>
      </c>
      <c r="G306" s="252"/>
      <c r="H306" s="255">
        <v>8.2040000000000006</v>
      </c>
      <c r="I306" s="256"/>
      <c r="J306" s="252"/>
      <c r="K306" s="252"/>
      <c r="L306" s="257"/>
      <c r="M306" s="258"/>
      <c r="N306" s="259"/>
      <c r="O306" s="259"/>
      <c r="P306" s="259"/>
      <c r="Q306" s="259"/>
      <c r="R306" s="259"/>
      <c r="S306" s="259"/>
      <c r="T306" s="260"/>
      <c r="AT306" s="261" t="s">
        <v>162</v>
      </c>
      <c r="AU306" s="261" t="s">
        <v>86</v>
      </c>
      <c r="AV306" s="12" t="s">
        <v>86</v>
      </c>
      <c r="AW306" s="12" t="s">
        <v>40</v>
      </c>
      <c r="AX306" s="12" t="s">
        <v>77</v>
      </c>
      <c r="AY306" s="261" t="s">
        <v>148</v>
      </c>
    </row>
    <row r="307" s="12" customFormat="1">
      <c r="B307" s="251"/>
      <c r="C307" s="252"/>
      <c r="D307" s="247" t="s">
        <v>162</v>
      </c>
      <c r="E307" s="253" t="s">
        <v>23</v>
      </c>
      <c r="F307" s="254" t="s">
        <v>299</v>
      </c>
      <c r="G307" s="252"/>
      <c r="H307" s="255">
        <v>30.879000000000001</v>
      </c>
      <c r="I307" s="256"/>
      <c r="J307" s="252"/>
      <c r="K307" s="252"/>
      <c r="L307" s="257"/>
      <c r="M307" s="258"/>
      <c r="N307" s="259"/>
      <c r="O307" s="259"/>
      <c r="P307" s="259"/>
      <c r="Q307" s="259"/>
      <c r="R307" s="259"/>
      <c r="S307" s="259"/>
      <c r="T307" s="260"/>
      <c r="AT307" s="261" t="s">
        <v>162</v>
      </c>
      <c r="AU307" s="261" t="s">
        <v>86</v>
      </c>
      <c r="AV307" s="12" t="s">
        <v>86</v>
      </c>
      <c r="AW307" s="12" t="s">
        <v>40</v>
      </c>
      <c r="AX307" s="12" t="s">
        <v>77</v>
      </c>
      <c r="AY307" s="261" t="s">
        <v>148</v>
      </c>
    </row>
    <row r="308" s="12" customFormat="1">
      <c r="B308" s="251"/>
      <c r="C308" s="252"/>
      <c r="D308" s="247" t="s">
        <v>162</v>
      </c>
      <c r="E308" s="253" t="s">
        <v>23</v>
      </c>
      <c r="F308" s="254" t="s">
        <v>300</v>
      </c>
      <c r="G308" s="252"/>
      <c r="H308" s="255">
        <v>-1.254</v>
      </c>
      <c r="I308" s="256"/>
      <c r="J308" s="252"/>
      <c r="K308" s="252"/>
      <c r="L308" s="257"/>
      <c r="M308" s="258"/>
      <c r="N308" s="259"/>
      <c r="O308" s="259"/>
      <c r="P308" s="259"/>
      <c r="Q308" s="259"/>
      <c r="R308" s="259"/>
      <c r="S308" s="259"/>
      <c r="T308" s="260"/>
      <c r="AT308" s="261" t="s">
        <v>162</v>
      </c>
      <c r="AU308" s="261" t="s">
        <v>86</v>
      </c>
      <c r="AV308" s="12" t="s">
        <v>86</v>
      </c>
      <c r="AW308" s="12" t="s">
        <v>40</v>
      </c>
      <c r="AX308" s="12" t="s">
        <v>77</v>
      </c>
      <c r="AY308" s="261" t="s">
        <v>148</v>
      </c>
    </row>
    <row r="309" s="12" customFormat="1">
      <c r="B309" s="251"/>
      <c r="C309" s="252"/>
      <c r="D309" s="247" t="s">
        <v>162</v>
      </c>
      <c r="E309" s="253" t="s">
        <v>23</v>
      </c>
      <c r="F309" s="254" t="s">
        <v>301</v>
      </c>
      <c r="G309" s="252"/>
      <c r="H309" s="255">
        <v>8.5500000000000007</v>
      </c>
      <c r="I309" s="256"/>
      <c r="J309" s="252"/>
      <c r="K309" s="252"/>
      <c r="L309" s="257"/>
      <c r="M309" s="258"/>
      <c r="N309" s="259"/>
      <c r="O309" s="259"/>
      <c r="P309" s="259"/>
      <c r="Q309" s="259"/>
      <c r="R309" s="259"/>
      <c r="S309" s="259"/>
      <c r="T309" s="260"/>
      <c r="AT309" s="261" t="s">
        <v>162</v>
      </c>
      <c r="AU309" s="261" t="s">
        <v>86</v>
      </c>
      <c r="AV309" s="12" t="s">
        <v>86</v>
      </c>
      <c r="AW309" s="12" t="s">
        <v>40</v>
      </c>
      <c r="AX309" s="12" t="s">
        <v>77</v>
      </c>
      <c r="AY309" s="261" t="s">
        <v>148</v>
      </c>
    </row>
    <row r="310" s="12" customFormat="1">
      <c r="B310" s="251"/>
      <c r="C310" s="252"/>
      <c r="D310" s="247" t="s">
        <v>162</v>
      </c>
      <c r="E310" s="253" t="s">
        <v>23</v>
      </c>
      <c r="F310" s="254" t="s">
        <v>302</v>
      </c>
      <c r="G310" s="252"/>
      <c r="H310" s="255">
        <v>1.54</v>
      </c>
      <c r="I310" s="256"/>
      <c r="J310" s="252"/>
      <c r="K310" s="252"/>
      <c r="L310" s="257"/>
      <c r="M310" s="258"/>
      <c r="N310" s="259"/>
      <c r="O310" s="259"/>
      <c r="P310" s="259"/>
      <c r="Q310" s="259"/>
      <c r="R310" s="259"/>
      <c r="S310" s="259"/>
      <c r="T310" s="260"/>
      <c r="AT310" s="261" t="s">
        <v>162</v>
      </c>
      <c r="AU310" s="261" t="s">
        <v>86</v>
      </c>
      <c r="AV310" s="12" t="s">
        <v>86</v>
      </c>
      <c r="AW310" s="12" t="s">
        <v>40</v>
      </c>
      <c r="AX310" s="12" t="s">
        <v>77</v>
      </c>
      <c r="AY310" s="261" t="s">
        <v>148</v>
      </c>
    </row>
    <row r="311" s="12" customFormat="1">
      <c r="B311" s="251"/>
      <c r="C311" s="252"/>
      <c r="D311" s="247" t="s">
        <v>162</v>
      </c>
      <c r="E311" s="253" t="s">
        <v>23</v>
      </c>
      <c r="F311" s="254" t="s">
        <v>303</v>
      </c>
      <c r="G311" s="252"/>
      <c r="H311" s="255">
        <v>15.958</v>
      </c>
      <c r="I311" s="256"/>
      <c r="J311" s="252"/>
      <c r="K311" s="252"/>
      <c r="L311" s="257"/>
      <c r="M311" s="258"/>
      <c r="N311" s="259"/>
      <c r="O311" s="259"/>
      <c r="P311" s="259"/>
      <c r="Q311" s="259"/>
      <c r="R311" s="259"/>
      <c r="S311" s="259"/>
      <c r="T311" s="260"/>
      <c r="AT311" s="261" t="s">
        <v>162</v>
      </c>
      <c r="AU311" s="261" t="s">
        <v>86</v>
      </c>
      <c r="AV311" s="12" t="s">
        <v>86</v>
      </c>
      <c r="AW311" s="12" t="s">
        <v>40</v>
      </c>
      <c r="AX311" s="12" t="s">
        <v>77</v>
      </c>
      <c r="AY311" s="261" t="s">
        <v>148</v>
      </c>
    </row>
    <row r="312" s="14" customFormat="1">
      <c r="B312" s="273"/>
      <c r="C312" s="274"/>
      <c r="D312" s="247" t="s">
        <v>162</v>
      </c>
      <c r="E312" s="275" t="s">
        <v>23</v>
      </c>
      <c r="F312" s="276" t="s">
        <v>182</v>
      </c>
      <c r="G312" s="274"/>
      <c r="H312" s="277">
        <v>63.877000000000002</v>
      </c>
      <c r="I312" s="278"/>
      <c r="J312" s="274"/>
      <c r="K312" s="274"/>
      <c r="L312" s="279"/>
      <c r="M312" s="280"/>
      <c r="N312" s="281"/>
      <c r="O312" s="281"/>
      <c r="P312" s="281"/>
      <c r="Q312" s="281"/>
      <c r="R312" s="281"/>
      <c r="S312" s="281"/>
      <c r="T312" s="282"/>
      <c r="AT312" s="283" t="s">
        <v>162</v>
      </c>
      <c r="AU312" s="283" t="s">
        <v>86</v>
      </c>
      <c r="AV312" s="14" t="s">
        <v>170</v>
      </c>
      <c r="AW312" s="14" t="s">
        <v>40</v>
      </c>
      <c r="AX312" s="14" t="s">
        <v>77</v>
      </c>
      <c r="AY312" s="283" t="s">
        <v>148</v>
      </c>
    </row>
    <row r="313" s="12" customFormat="1">
      <c r="B313" s="251"/>
      <c r="C313" s="252"/>
      <c r="D313" s="247" t="s">
        <v>162</v>
      </c>
      <c r="E313" s="253" t="s">
        <v>23</v>
      </c>
      <c r="F313" s="254" t="s">
        <v>304</v>
      </c>
      <c r="G313" s="252"/>
      <c r="H313" s="255">
        <v>8.4109999999999996</v>
      </c>
      <c r="I313" s="256"/>
      <c r="J313" s="252"/>
      <c r="K313" s="252"/>
      <c r="L313" s="257"/>
      <c r="M313" s="258"/>
      <c r="N313" s="259"/>
      <c r="O313" s="259"/>
      <c r="P313" s="259"/>
      <c r="Q313" s="259"/>
      <c r="R313" s="259"/>
      <c r="S313" s="259"/>
      <c r="T313" s="260"/>
      <c r="AT313" s="261" t="s">
        <v>162</v>
      </c>
      <c r="AU313" s="261" t="s">
        <v>86</v>
      </c>
      <c r="AV313" s="12" t="s">
        <v>86</v>
      </c>
      <c r="AW313" s="12" t="s">
        <v>40</v>
      </c>
      <c r="AX313" s="12" t="s">
        <v>77</v>
      </c>
      <c r="AY313" s="261" t="s">
        <v>148</v>
      </c>
    </row>
    <row r="314" s="12" customFormat="1">
      <c r="B314" s="251"/>
      <c r="C314" s="252"/>
      <c r="D314" s="247" t="s">
        <v>162</v>
      </c>
      <c r="E314" s="253" t="s">
        <v>23</v>
      </c>
      <c r="F314" s="254" t="s">
        <v>305</v>
      </c>
      <c r="G314" s="252"/>
      <c r="H314" s="255">
        <v>29.988</v>
      </c>
      <c r="I314" s="256"/>
      <c r="J314" s="252"/>
      <c r="K314" s="252"/>
      <c r="L314" s="257"/>
      <c r="M314" s="258"/>
      <c r="N314" s="259"/>
      <c r="O314" s="259"/>
      <c r="P314" s="259"/>
      <c r="Q314" s="259"/>
      <c r="R314" s="259"/>
      <c r="S314" s="259"/>
      <c r="T314" s="260"/>
      <c r="AT314" s="261" t="s">
        <v>162</v>
      </c>
      <c r="AU314" s="261" t="s">
        <v>86</v>
      </c>
      <c r="AV314" s="12" t="s">
        <v>86</v>
      </c>
      <c r="AW314" s="12" t="s">
        <v>40</v>
      </c>
      <c r="AX314" s="12" t="s">
        <v>77</v>
      </c>
      <c r="AY314" s="261" t="s">
        <v>148</v>
      </c>
    </row>
    <row r="315" s="12" customFormat="1">
      <c r="B315" s="251"/>
      <c r="C315" s="252"/>
      <c r="D315" s="247" t="s">
        <v>162</v>
      </c>
      <c r="E315" s="253" t="s">
        <v>23</v>
      </c>
      <c r="F315" s="254" t="s">
        <v>306</v>
      </c>
      <c r="G315" s="252"/>
      <c r="H315" s="255">
        <v>-1.254</v>
      </c>
      <c r="I315" s="256"/>
      <c r="J315" s="252"/>
      <c r="K315" s="252"/>
      <c r="L315" s="257"/>
      <c r="M315" s="258"/>
      <c r="N315" s="259"/>
      <c r="O315" s="259"/>
      <c r="P315" s="259"/>
      <c r="Q315" s="259"/>
      <c r="R315" s="259"/>
      <c r="S315" s="259"/>
      <c r="T315" s="260"/>
      <c r="AT315" s="261" t="s">
        <v>162</v>
      </c>
      <c r="AU315" s="261" t="s">
        <v>86</v>
      </c>
      <c r="AV315" s="12" t="s">
        <v>86</v>
      </c>
      <c r="AW315" s="12" t="s">
        <v>40</v>
      </c>
      <c r="AX315" s="12" t="s">
        <v>77</v>
      </c>
      <c r="AY315" s="261" t="s">
        <v>148</v>
      </c>
    </row>
    <row r="316" s="12" customFormat="1">
      <c r="B316" s="251"/>
      <c r="C316" s="252"/>
      <c r="D316" s="247" t="s">
        <v>162</v>
      </c>
      <c r="E316" s="253" t="s">
        <v>23</v>
      </c>
      <c r="F316" s="254" t="s">
        <v>307</v>
      </c>
      <c r="G316" s="252"/>
      <c r="H316" s="255">
        <v>8.5500000000000007</v>
      </c>
      <c r="I316" s="256"/>
      <c r="J316" s="252"/>
      <c r="K316" s="252"/>
      <c r="L316" s="257"/>
      <c r="M316" s="258"/>
      <c r="N316" s="259"/>
      <c r="O316" s="259"/>
      <c r="P316" s="259"/>
      <c r="Q316" s="259"/>
      <c r="R316" s="259"/>
      <c r="S316" s="259"/>
      <c r="T316" s="260"/>
      <c r="AT316" s="261" t="s">
        <v>162</v>
      </c>
      <c r="AU316" s="261" t="s">
        <v>86</v>
      </c>
      <c r="AV316" s="12" t="s">
        <v>86</v>
      </c>
      <c r="AW316" s="12" t="s">
        <v>40</v>
      </c>
      <c r="AX316" s="12" t="s">
        <v>77</v>
      </c>
      <c r="AY316" s="261" t="s">
        <v>148</v>
      </c>
    </row>
    <row r="317" s="12" customFormat="1">
      <c r="B317" s="251"/>
      <c r="C317" s="252"/>
      <c r="D317" s="247" t="s">
        <v>162</v>
      </c>
      <c r="E317" s="253" t="s">
        <v>23</v>
      </c>
      <c r="F317" s="254" t="s">
        <v>308</v>
      </c>
      <c r="G317" s="252"/>
      <c r="H317" s="255">
        <v>1.54</v>
      </c>
      <c r="I317" s="256"/>
      <c r="J317" s="252"/>
      <c r="K317" s="252"/>
      <c r="L317" s="257"/>
      <c r="M317" s="258"/>
      <c r="N317" s="259"/>
      <c r="O317" s="259"/>
      <c r="P317" s="259"/>
      <c r="Q317" s="259"/>
      <c r="R317" s="259"/>
      <c r="S317" s="259"/>
      <c r="T317" s="260"/>
      <c r="AT317" s="261" t="s">
        <v>162</v>
      </c>
      <c r="AU317" s="261" t="s">
        <v>86</v>
      </c>
      <c r="AV317" s="12" t="s">
        <v>86</v>
      </c>
      <c r="AW317" s="12" t="s">
        <v>40</v>
      </c>
      <c r="AX317" s="12" t="s">
        <v>77</v>
      </c>
      <c r="AY317" s="261" t="s">
        <v>148</v>
      </c>
    </row>
    <row r="318" s="12" customFormat="1">
      <c r="B318" s="251"/>
      <c r="C318" s="252"/>
      <c r="D318" s="247" t="s">
        <v>162</v>
      </c>
      <c r="E318" s="253" t="s">
        <v>23</v>
      </c>
      <c r="F318" s="254" t="s">
        <v>309</v>
      </c>
      <c r="G318" s="252"/>
      <c r="H318" s="255">
        <v>16.254000000000001</v>
      </c>
      <c r="I318" s="256"/>
      <c r="J318" s="252"/>
      <c r="K318" s="252"/>
      <c r="L318" s="257"/>
      <c r="M318" s="258"/>
      <c r="N318" s="259"/>
      <c r="O318" s="259"/>
      <c r="P318" s="259"/>
      <c r="Q318" s="259"/>
      <c r="R318" s="259"/>
      <c r="S318" s="259"/>
      <c r="T318" s="260"/>
      <c r="AT318" s="261" t="s">
        <v>162</v>
      </c>
      <c r="AU318" s="261" t="s">
        <v>86</v>
      </c>
      <c r="AV318" s="12" t="s">
        <v>86</v>
      </c>
      <c r="AW318" s="12" t="s">
        <v>40</v>
      </c>
      <c r="AX318" s="12" t="s">
        <v>77</v>
      </c>
      <c r="AY318" s="261" t="s">
        <v>148</v>
      </c>
    </row>
    <row r="319" s="14" customFormat="1">
      <c r="B319" s="273"/>
      <c r="C319" s="274"/>
      <c r="D319" s="247" t="s">
        <v>162</v>
      </c>
      <c r="E319" s="275" t="s">
        <v>23</v>
      </c>
      <c r="F319" s="276" t="s">
        <v>182</v>
      </c>
      <c r="G319" s="274"/>
      <c r="H319" s="277">
        <v>63.488999999999997</v>
      </c>
      <c r="I319" s="278"/>
      <c r="J319" s="274"/>
      <c r="K319" s="274"/>
      <c r="L319" s="279"/>
      <c r="M319" s="280"/>
      <c r="N319" s="281"/>
      <c r="O319" s="281"/>
      <c r="P319" s="281"/>
      <c r="Q319" s="281"/>
      <c r="R319" s="281"/>
      <c r="S319" s="281"/>
      <c r="T319" s="282"/>
      <c r="AT319" s="283" t="s">
        <v>162</v>
      </c>
      <c r="AU319" s="283" t="s">
        <v>86</v>
      </c>
      <c r="AV319" s="14" t="s">
        <v>170</v>
      </c>
      <c r="AW319" s="14" t="s">
        <v>40</v>
      </c>
      <c r="AX319" s="14" t="s">
        <v>77</v>
      </c>
      <c r="AY319" s="283" t="s">
        <v>148</v>
      </c>
    </row>
    <row r="320" s="12" customFormat="1">
      <c r="B320" s="251"/>
      <c r="C320" s="252"/>
      <c r="D320" s="247" t="s">
        <v>162</v>
      </c>
      <c r="E320" s="253" t="s">
        <v>23</v>
      </c>
      <c r="F320" s="254" t="s">
        <v>310</v>
      </c>
      <c r="G320" s="252"/>
      <c r="H320" s="255">
        <v>23.041</v>
      </c>
      <c r="I320" s="256"/>
      <c r="J320" s="252"/>
      <c r="K320" s="252"/>
      <c r="L320" s="257"/>
      <c r="M320" s="258"/>
      <c r="N320" s="259"/>
      <c r="O320" s="259"/>
      <c r="P320" s="259"/>
      <c r="Q320" s="259"/>
      <c r="R320" s="259"/>
      <c r="S320" s="259"/>
      <c r="T320" s="260"/>
      <c r="AT320" s="261" t="s">
        <v>162</v>
      </c>
      <c r="AU320" s="261" t="s">
        <v>86</v>
      </c>
      <c r="AV320" s="12" t="s">
        <v>86</v>
      </c>
      <c r="AW320" s="12" t="s">
        <v>40</v>
      </c>
      <c r="AX320" s="12" t="s">
        <v>77</v>
      </c>
      <c r="AY320" s="261" t="s">
        <v>148</v>
      </c>
    </row>
    <row r="321" s="12" customFormat="1">
      <c r="B321" s="251"/>
      <c r="C321" s="252"/>
      <c r="D321" s="247" t="s">
        <v>162</v>
      </c>
      <c r="E321" s="253" t="s">
        <v>23</v>
      </c>
      <c r="F321" s="254" t="s">
        <v>311</v>
      </c>
      <c r="G321" s="252"/>
      <c r="H321" s="255">
        <v>10.208</v>
      </c>
      <c r="I321" s="256"/>
      <c r="J321" s="252"/>
      <c r="K321" s="252"/>
      <c r="L321" s="257"/>
      <c r="M321" s="258"/>
      <c r="N321" s="259"/>
      <c r="O321" s="259"/>
      <c r="P321" s="259"/>
      <c r="Q321" s="259"/>
      <c r="R321" s="259"/>
      <c r="S321" s="259"/>
      <c r="T321" s="260"/>
      <c r="AT321" s="261" t="s">
        <v>162</v>
      </c>
      <c r="AU321" s="261" t="s">
        <v>86</v>
      </c>
      <c r="AV321" s="12" t="s">
        <v>86</v>
      </c>
      <c r="AW321" s="12" t="s">
        <v>40</v>
      </c>
      <c r="AX321" s="12" t="s">
        <v>77</v>
      </c>
      <c r="AY321" s="261" t="s">
        <v>148</v>
      </c>
    </row>
    <row r="322" s="12" customFormat="1">
      <c r="B322" s="251"/>
      <c r="C322" s="252"/>
      <c r="D322" s="247" t="s">
        <v>162</v>
      </c>
      <c r="E322" s="253" t="s">
        <v>23</v>
      </c>
      <c r="F322" s="254" t="s">
        <v>312</v>
      </c>
      <c r="G322" s="252"/>
      <c r="H322" s="255">
        <v>11.408</v>
      </c>
      <c r="I322" s="256"/>
      <c r="J322" s="252"/>
      <c r="K322" s="252"/>
      <c r="L322" s="257"/>
      <c r="M322" s="258"/>
      <c r="N322" s="259"/>
      <c r="O322" s="259"/>
      <c r="P322" s="259"/>
      <c r="Q322" s="259"/>
      <c r="R322" s="259"/>
      <c r="S322" s="259"/>
      <c r="T322" s="260"/>
      <c r="AT322" s="261" t="s">
        <v>162</v>
      </c>
      <c r="AU322" s="261" t="s">
        <v>86</v>
      </c>
      <c r="AV322" s="12" t="s">
        <v>86</v>
      </c>
      <c r="AW322" s="12" t="s">
        <v>40</v>
      </c>
      <c r="AX322" s="12" t="s">
        <v>77</v>
      </c>
      <c r="AY322" s="261" t="s">
        <v>148</v>
      </c>
    </row>
    <row r="323" s="12" customFormat="1">
      <c r="B323" s="251"/>
      <c r="C323" s="252"/>
      <c r="D323" s="247" t="s">
        <v>162</v>
      </c>
      <c r="E323" s="253" t="s">
        <v>23</v>
      </c>
      <c r="F323" s="254" t="s">
        <v>313</v>
      </c>
      <c r="G323" s="252"/>
      <c r="H323" s="255">
        <v>14.08</v>
      </c>
      <c r="I323" s="256"/>
      <c r="J323" s="252"/>
      <c r="K323" s="252"/>
      <c r="L323" s="257"/>
      <c r="M323" s="258"/>
      <c r="N323" s="259"/>
      <c r="O323" s="259"/>
      <c r="P323" s="259"/>
      <c r="Q323" s="259"/>
      <c r="R323" s="259"/>
      <c r="S323" s="259"/>
      <c r="T323" s="260"/>
      <c r="AT323" s="261" t="s">
        <v>162</v>
      </c>
      <c r="AU323" s="261" t="s">
        <v>86</v>
      </c>
      <c r="AV323" s="12" t="s">
        <v>86</v>
      </c>
      <c r="AW323" s="12" t="s">
        <v>40</v>
      </c>
      <c r="AX323" s="12" t="s">
        <v>77</v>
      </c>
      <c r="AY323" s="261" t="s">
        <v>148</v>
      </c>
    </row>
    <row r="324" s="12" customFormat="1">
      <c r="B324" s="251"/>
      <c r="C324" s="252"/>
      <c r="D324" s="247" t="s">
        <v>162</v>
      </c>
      <c r="E324" s="253" t="s">
        <v>23</v>
      </c>
      <c r="F324" s="254" t="s">
        <v>314</v>
      </c>
      <c r="G324" s="252"/>
      <c r="H324" s="255">
        <v>38.909999999999997</v>
      </c>
      <c r="I324" s="256"/>
      <c r="J324" s="252"/>
      <c r="K324" s="252"/>
      <c r="L324" s="257"/>
      <c r="M324" s="258"/>
      <c r="N324" s="259"/>
      <c r="O324" s="259"/>
      <c r="P324" s="259"/>
      <c r="Q324" s="259"/>
      <c r="R324" s="259"/>
      <c r="S324" s="259"/>
      <c r="T324" s="260"/>
      <c r="AT324" s="261" t="s">
        <v>162</v>
      </c>
      <c r="AU324" s="261" t="s">
        <v>86</v>
      </c>
      <c r="AV324" s="12" t="s">
        <v>86</v>
      </c>
      <c r="AW324" s="12" t="s">
        <v>40</v>
      </c>
      <c r="AX324" s="12" t="s">
        <v>77</v>
      </c>
      <c r="AY324" s="261" t="s">
        <v>148</v>
      </c>
    </row>
    <row r="325" s="12" customFormat="1">
      <c r="B325" s="251"/>
      <c r="C325" s="252"/>
      <c r="D325" s="247" t="s">
        <v>162</v>
      </c>
      <c r="E325" s="253" t="s">
        <v>23</v>
      </c>
      <c r="F325" s="254" t="s">
        <v>315</v>
      </c>
      <c r="G325" s="252"/>
      <c r="H325" s="255">
        <v>10.208</v>
      </c>
      <c r="I325" s="256"/>
      <c r="J325" s="252"/>
      <c r="K325" s="252"/>
      <c r="L325" s="257"/>
      <c r="M325" s="258"/>
      <c r="N325" s="259"/>
      <c r="O325" s="259"/>
      <c r="P325" s="259"/>
      <c r="Q325" s="259"/>
      <c r="R325" s="259"/>
      <c r="S325" s="259"/>
      <c r="T325" s="260"/>
      <c r="AT325" s="261" t="s">
        <v>162</v>
      </c>
      <c r="AU325" s="261" t="s">
        <v>86</v>
      </c>
      <c r="AV325" s="12" t="s">
        <v>86</v>
      </c>
      <c r="AW325" s="12" t="s">
        <v>40</v>
      </c>
      <c r="AX325" s="12" t="s">
        <v>77</v>
      </c>
      <c r="AY325" s="261" t="s">
        <v>148</v>
      </c>
    </row>
    <row r="326" s="14" customFormat="1">
      <c r="B326" s="273"/>
      <c r="C326" s="274"/>
      <c r="D326" s="247" t="s">
        <v>162</v>
      </c>
      <c r="E326" s="275" t="s">
        <v>23</v>
      </c>
      <c r="F326" s="276" t="s">
        <v>182</v>
      </c>
      <c r="G326" s="274"/>
      <c r="H326" s="277">
        <v>107.855</v>
      </c>
      <c r="I326" s="278"/>
      <c r="J326" s="274"/>
      <c r="K326" s="274"/>
      <c r="L326" s="279"/>
      <c r="M326" s="280"/>
      <c r="N326" s="281"/>
      <c r="O326" s="281"/>
      <c r="P326" s="281"/>
      <c r="Q326" s="281"/>
      <c r="R326" s="281"/>
      <c r="S326" s="281"/>
      <c r="T326" s="282"/>
      <c r="AT326" s="283" t="s">
        <v>162</v>
      </c>
      <c r="AU326" s="283" t="s">
        <v>86</v>
      </c>
      <c r="AV326" s="14" t="s">
        <v>170</v>
      </c>
      <c r="AW326" s="14" t="s">
        <v>40</v>
      </c>
      <c r="AX326" s="14" t="s">
        <v>77</v>
      </c>
      <c r="AY326" s="283" t="s">
        <v>148</v>
      </c>
    </row>
    <row r="327" s="12" customFormat="1">
      <c r="B327" s="251"/>
      <c r="C327" s="252"/>
      <c r="D327" s="247" t="s">
        <v>162</v>
      </c>
      <c r="E327" s="253" t="s">
        <v>23</v>
      </c>
      <c r="F327" s="254" t="s">
        <v>316</v>
      </c>
      <c r="G327" s="252"/>
      <c r="H327" s="255">
        <v>46.082000000000001</v>
      </c>
      <c r="I327" s="256"/>
      <c r="J327" s="252"/>
      <c r="K327" s="252"/>
      <c r="L327" s="257"/>
      <c r="M327" s="258"/>
      <c r="N327" s="259"/>
      <c r="O327" s="259"/>
      <c r="P327" s="259"/>
      <c r="Q327" s="259"/>
      <c r="R327" s="259"/>
      <c r="S327" s="259"/>
      <c r="T327" s="260"/>
      <c r="AT327" s="261" t="s">
        <v>162</v>
      </c>
      <c r="AU327" s="261" t="s">
        <v>86</v>
      </c>
      <c r="AV327" s="12" t="s">
        <v>86</v>
      </c>
      <c r="AW327" s="12" t="s">
        <v>40</v>
      </c>
      <c r="AX327" s="12" t="s">
        <v>77</v>
      </c>
      <c r="AY327" s="261" t="s">
        <v>148</v>
      </c>
    </row>
    <row r="328" s="12" customFormat="1">
      <c r="B328" s="251"/>
      <c r="C328" s="252"/>
      <c r="D328" s="247" t="s">
        <v>162</v>
      </c>
      <c r="E328" s="253" t="s">
        <v>23</v>
      </c>
      <c r="F328" s="254" t="s">
        <v>317</v>
      </c>
      <c r="G328" s="252"/>
      <c r="H328" s="255">
        <v>20.416</v>
      </c>
      <c r="I328" s="256"/>
      <c r="J328" s="252"/>
      <c r="K328" s="252"/>
      <c r="L328" s="257"/>
      <c r="M328" s="258"/>
      <c r="N328" s="259"/>
      <c r="O328" s="259"/>
      <c r="P328" s="259"/>
      <c r="Q328" s="259"/>
      <c r="R328" s="259"/>
      <c r="S328" s="259"/>
      <c r="T328" s="260"/>
      <c r="AT328" s="261" t="s">
        <v>162</v>
      </c>
      <c r="AU328" s="261" t="s">
        <v>86</v>
      </c>
      <c r="AV328" s="12" t="s">
        <v>86</v>
      </c>
      <c r="AW328" s="12" t="s">
        <v>40</v>
      </c>
      <c r="AX328" s="12" t="s">
        <v>77</v>
      </c>
      <c r="AY328" s="261" t="s">
        <v>148</v>
      </c>
    </row>
    <row r="329" s="12" customFormat="1">
      <c r="B329" s="251"/>
      <c r="C329" s="252"/>
      <c r="D329" s="247" t="s">
        <v>162</v>
      </c>
      <c r="E329" s="253" t="s">
        <v>23</v>
      </c>
      <c r="F329" s="254" t="s">
        <v>318</v>
      </c>
      <c r="G329" s="252"/>
      <c r="H329" s="255">
        <v>24.056000000000001</v>
      </c>
      <c r="I329" s="256"/>
      <c r="J329" s="252"/>
      <c r="K329" s="252"/>
      <c r="L329" s="257"/>
      <c r="M329" s="258"/>
      <c r="N329" s="259"/>
      <c r="O329" s="259"/>
      <c r="P329" s="259"/>
      <c r="Q329" s="259"/>
      <c r="R329" s="259"/>
      <c r="S329" s="259"/>
      <c r="T329" s="260"/>
      <c r="AT329" s="261" t="s">
        <v>162</v>
      </c>
      <c r="AU329" s="261" t="s">
        <v>86</v>
      </c>
      <c r="AV329" s="12" t="s">
        <v>86</v>
      </c>
      <c r="AW329" s="12" t="s">
        <v>40</v>
      </c>
      <c r="AX329" s="12" t="s">
        <v>77</v>
      </c>
      <c r="AY329" s="261" t="s">
        <v>148</v>
      </c>
    </row>
    <row r="330" s="12" customFormat="1">
      <c r="B330" s="251"/>
      <c r="C330" s="252"/>
      <c r="D330" s="247" t="s">
        <v>162</v>
      </c>
      <c r="E330" s="253" t="s">
        <v>23</v>
      </c>
      <c r="F330" s="254" t="s">
        <v>319</v>
      </c>
      <c r="G330" s="252"/>
      <c r="H330" s="255">
        <v>28.16</v>
      </c>
      <c r="I330" s="256"/>
      <c r="J330" s="252"/>
      <c r="K330" s="252"/>
      <c r="L330" s="257"/>
      <c r="M330" s="258"/>
      <c r="N330" s="259"/>
      <c r="O330" s="259"/>
      <c r="P330" s="259"/>
      <c r="Q330" s="259"/>
      <c r="R330" s="259"/>
      <c r="S330" s="259"/>
      <c r="T330" s="260"/>
      <c r="AT330" s="261" t="s">
        <v>162</v>
      </c>
      <c r="AU330" s="261" t="s">
        <v>86</v>
      </c>
      <c r="AV330" s="12" t="s">
        <v>86</v>
      </c>
      <c r="AW330" s="12" t="s">
        <v>40</v>
      </c>
      <c r="AX330" s="12" t="s">
        <v>77</v>
      </c>
      <c r="AY330" s="261" t="s">
        <v>148</v>
      </c>
    </row>
    <row r="331" s="14" customFormat="1">
      <c r="B331" s="273"/>
      <c r="C331" s="274"/>
      <c r="D331" s="247" t="s">
        <v>162</v>
      </c>
      <c r="E331" s="275" t="s">
        <v>23</v>
      </c>
      <c r="F331" s="276" t="s">
        <v>182</v>
      </c>
      <c r="G331" s="274"/>
      <c r="H331" s="277">
        <v>118.714</v>
      </c>
      <c r="I331" s="278"/>
      <c r="J331" s="274"/>
      <c r="K331" s="274"/>
      <c r="L331" s="279"/>
      <c r="M331" s="280"/>
      <c r="N331" s="281"/>
      <c r="O331" s="281"/>
      <c r="P331" s="281"/>
      <c r="Q331" s="281"/>
      <c r="R331" s="281"/>
      <c r="S331" s="281"/>
      <c r="T331" s="282"/>
      <c r="AT331" s="283" t="s">
        <v>162</v>
      </c>
      <c r="AU331" s="283" t="s">
        <v>86</v>
      </c>
      <c r="AV331" s="14" t="s">
        <v>170</v>
      </c>
      <c r="AW331" s="14" t="s">
        <v>40</v>
      </c>
      <c r="AX331" s="14" t="s">
        <v>77</v>
      </c>
      <c r="AY331" s="283" t="s">
        <v>148</v>
      </c>
    </row>
    <row r="332" s="12" customFormat="1">
      <c r="B332" s="251"/>
      <c r="C332" s="252"/>
      <c r="D332" s="247" t="s">
        <v>162</v>
      </c>
      <c r="E332" s="253" t="s">
        <v>23</v>
      </c>
      <c r="F332" s="254" t="s">
        <v>320</v>
      </c>
      <c r="G332" s="252"/>
      <c r="H332" s="255">
        <v>23.109999999999999</v>
      </c>
      <c r="I332" s="256"/>
      <c r="J332" s="252"/>
      <c r="K332" s="252"/>
      <c r="L332" s="257"/>
      <c r="M332" s="258"/>
      <c r="N332" s="259"/>
      <c r="O332" s="259"/>
      <c r="P332" s="259"/>
      <c r="Q332" s="259"/>
      <c r="R332" s="259"/>
      <c r="S332" s="259"/>
      <c r="T332" s="260"/>
      <c r="AT332" s="261" t="s">
        <v>162</v>
      </c>
      <c r="AU332" s="261" t="s">
        <v>86</v>
      </c>
      <c r="AV332" s="12" t="s">
        <v>86</v>
      </c>
      <c r="AW332" s="12" t="s">
        <v>40</v>
      </c>
      <c r="AX332" s="12" t="s">
        <v>77</v>
      </c>
      <c r="AY332" s="261" t="s">
        <v>148</v>
      </c>
    </row>
    <row r="333" s="12" customFormat="1">
      <c r="B333" s="251"/>
      <c r="C333" s="252"/>
      <c r="D333" s="247" t="s">
        <v>162</v>
      </c>
      <c r="E333" s="253" t="s">
        <v>23</v>
      </c>
      <c r="F333" s="254" t="s">
        <v>321</v>
      </c>
      <c r="G333" s="252"/>
      <c r="H333" s="255">
        <v>10.208</v>
      </c>
      <c r="I333" s="256"/>
      <c r="J333" s="252"/>
      <c r="K333" s="252"/>
      <c r="L333" s="257"/>
      <c r="M333" s="258"/>
      <c r="N333" s="259"/>
      <c r="O333" s="259"/>
      <c r="P333" s="259"/>
      <c r="Q333" s="259"/>
      <c r="R333" s="259"/>
      <c r="S333" s="259"/>
      <c r="T333" s="260"/>
      <c r="AT333" s="261" t="s">
        <v>162</v>
      </c>
      <c r="AU333" s="261" t="s">
        <v>86</v>
      </c>
      <c r="AV333" s="12" t="s">
        <v>86</v>
      </c>
      <c r="AW333" s="12" t="s">
        <v>40</v>
      </c>
      <c r="AX333" s="12" t="s">
        <v>77</v>
      </c>
      <c r="AY333" s="261" t="s">
        <v>148</v>
      </c>
    </row>
    <row r="334" s="12" customFormat="1">
      <c r="B334" s="251"/>
      <c r="C334" s="252"/>
      <c r="D334" s="247" t="s">
        <v>162</v>
      </c>
      <c r="E334" s="253" t="s">
        <v>23</v>
      </c>
      <c r="F334" s="254" t="s">
        <v>322</v>
      </c>
      <c r="G334" s="252"/>
      <c r="H334" s="255">
        <v>12.077999999999999</v>
      </c>
      <c r="I334" s="256"/>
      <c r="J334" s="252"/>
      <c r="K334" s="252"/>
      <c r="L334" s="257"/>
      <c r="M334" s="258"/>
      <c r="N334" s="259"/>
      <c r="O334" s="259"/>
      <c r="P334" s="259"/>
      <c r="Q334" s="259"/>
      <c r="R334" s="259"/>
      <c r="S334" s="259"/>
      <c r="T334" s="260"/>
      <c r="AT334" s="261" t="s">
        <v>162</v>
      </c>
      <c r="AU334" s="261" t="s">
        <v>86</v>
      </c>
      <c r="AV334" s="12" t="s">
        <v>86</v>
      </c>
      <c r="AW334" s="12" t="s">
        <v>40</v>
      </c>
      <c r="AX334" s="12" t="s">
        <v>77</v>
      </c>
      <c r="AY334" s="261" t="s">
        <v>148</v>
      </c>
    </row>
    <row r="335" s="12" customFormat="1">
      <c r="B335" s="251"/>
      <c r="C335" s="252"/>
      <c r="D335" s="247" t="s">
        <v>162</v>
      </c>
      <c r="E335" s="253" t="s">
        <v>23</v>
      </c>
      <c r="F335" s="254" t="s">
        <v>323</v>
      </c>
      <c r="G335" s="252"/>
      <c r="H335" s="255">
        <v>14.651999999999999</v>
      </c>
      <c r="I335" s="256"/>
      <c r="J335" s="252"/>
      <c r="K335" s="252"/>
      <c r="L335" s="257"/>
      <c r="M335" s="258"/>
      <c r="N335" s="259"/>
      <c r="O335" s="259"/>
      <c r="P335" s="259"/>
      <c r="Q335" s="259"/>
      <c r="R335" s="259"/>
      <c r="S335" s="259"/>
      <c r="T335" s="260"/>
      <c r="AT335" s="261" t="s">
        <v>162</v>
      </c>
      <c r="AU335" s="261" t="s">
        <v>86</v>
      </c>
      <c r="AV335" s="12" t="s">
        <v>86</v>
      </c>
      <c r="AW335" s="12" t="s">
        <v>40</v>
      </c>
      <c r="AX335" s="12" t="s">
        <v>77</v>
      </c>
      <c r="AY335" s="261" t="s">
        <v>148</v>
      </c>
    </row>
    <row r="336" s="12" customFormat="1">
      <c r="B336" s="251"/>
      <c r="C336" s="252"/>
      <c r="D336" s="247" t="s">
        <v>162</v>
      </c>
      <c r="E336" s="253" t="s">
        <v>23</v>
      </c>
      <c r="F336" s="254" t="s">
        <v>324</v>
      </c>
      <c r="G336" s="252"/>
      <c r="H336" s="255">
        <v>39.094000000000001</v>
      </c>
      <c r="I336" s="256"/>
      <c r="J336" s="252"/>
      <c r="K336" s="252"/>
      <c r="L336" s="257"/>
      <c r="M336" s="258"/>
      <c r="N336" s="259"/>
      <c r="O336" s="259"/>
      <c r="P336" s="259"/>
      <c r="Q336" s="259"/>
      <c r="R336" s="259"/>
      <c r="S336" s="259"/>
      <c r="T336" s="260"/>
      <c r="AT336" s="261" t="s">
        <v>162</v>
      </c>
      <c r="AU336" s="261" t="s">
        <v>86</v>
      </c>
      <c r="AV336" s="12" t="s">
        <v>86</v>
      </c>
      <c r="AW336" s="12" t="s">
        <v>40</v>
      </c>
      <c r="AX336" s="12" t="s">
        <v>77</v>
      </c>
      <c r="AY336" s="261" t="s">
        <v>148</v>
      </c>
    </row>
    <row r="337" s="12" customFormat="1">
      <c r="B337" s="251"/>
      <c r="C337" s="252"/>
      <c r="D337" s="247" t="s">
        <v>162</v>
      </c>
      <c r="E337" s="253" t="s">
        <v>23</v>
      </c>
      <c r="F337" s="254" t="s">
        <v>315</v>
      </c>
      <c r="G337" s="252"/>
      <c r="H337" s="255">
        <v>10.208</v>
      </c>
      <c r="I337" s="256"/>
      <c r="J337" s="252"/>
      <c r="K337" s="252"/>
      <c r="L337" s="257"/>
      <c r="M337" s="258"/>
      <c r="N337" s="259"/>
      <c r="O337" s="259"/>
      <c r="P337" s="259"/>
      <c r="Q337" s="259"/>
      <c r="R337" s="259"/>
      <c r="S337" s="259"/>
      <c r="T337" s="260"/>
      <c r="AT337" s="261" t="s">
        <v>162</v>
      </c>
      <c r="AU337" s="261" t="s">
        <v>86</v>
      </c>
      <c r="AV337" s="12" t="s">
        <v>86</v>
      </c>
      <c r="AW337" s="12" t="s">
        <v>40</v>
      </c>
      <c r="AX337" s="12" t="s">
        <v>77</v>
      </c>
      <c r="AY337" s="261" t="s">
        <v>148</v>
      </c>
    </row>
    <row r="338" s="13" customFormat="1">
      <c r="B338" s="262"/>
      <c r="C338" s="263"/>
      <c r="D338" s="247" t="s">
        <v>162</v>
      </c>
      <c r="E338" s="264" t="s">
        <v>23</v>
      </c>
      <c r="F338" s="265" t="s">
        <v>165</v>
      </c>
      <c r="G338" s="263"/>
      <c r="H338" s="266">
        <v>603.60299999999995</v>
      </c>
      <c r="I338" s="267"/>
      <c r="J338" s="263"/>
      <c r="K338" s="263"/>
      <c r="L338" s="268"/>
      <c r="M338" s="269"/>
      <c r="N338" s="270"/>
      <c r="O338" s="270"/>
      <c r="P338" s="270"/>
      <c r="Q338" s="270"/>
      <c r="R338" s="270"/>
      <c r="S338" s="270"/>
      <c r="T338" s="271"/>
      <c r="AT338" s="272" t="s">
        <v>162</v>
      </c>
      <c r="AU338" s="272" t="s">
        <v>86</v>
      </c>
      <c r="AV338" s="13" t="s">
        <v>156</v>
      </c>
      <c r="AW338" s="13" t="s">
        <v>40</v>
      </c>
      <c r="AX338" s="13" t="s">
        <v>84</v>
      </c>
      <c r="AY338" s="272" t="s">
        <v>148</v>
      </c>
    </row>
    <row r="339" s="1" customFormat="1" ht="25.5" customHeight="1">
      <c r="B339" s="46"/>
      <c r="C339" s="235" t="s">
        <v>10</v>
      </c>
      <c r="D339" s="235" t="s">
        <v>151</v>
      </c>
      <c r="E339" s="236" t="s">
        <v>248</v>
      </c>
      <c r="F339" s="237" t="s">
        <v>249</v>
      </c>
      <c r="G339" s="238" t="s">
        <v>154</v>
      </c>
      <c r="H339" s="239">
        <v>603.60299999999995</v>
      </c>
      <c r="I339" s="240"/>
      <c r="J339" s="241">
        <f>ROUND(I339*H339,2)</f>
        <v>0</v>
      </c>
      <c r="K339" s="237" t="s">
        <v>155</v>
      </c>
      <c r="L339" s="72"/>
      <c r="M339" s="242" t="s">
        <v>23</v>
      </c>
      <c r="N339" s="243" t="s">
        <v>48</v>
      </c>
      <c r="O339" s="47"/>
      <c r="P339" s="244">
        <f>O339*H339</f>
        <v>0</v>
      </c>
      <c r="Q339" s="244">
        <v>0</v>
      </c>
      <c r="R339" s="244">
        <f>Q339*H339</f>
        <v>0</v>
      </c>
      <c r="S339" s="244">
        <v>0</v>
      </c>
      <c r="T339" s="245">
        <f>S339*H339</f>
        <v>0</v>
      </c>
      <c r="AR339" s="24" t="s">
        <v>156</v>
      </c>
      <c r="AT339" s="24" t="s">
        <v>151</v>
      </c>
      <c r="AU339" s="24" t="s">
        <v>86</v>
      </c>
      <c r="AY339" s="24" t="s">
        <v>148</v>
      </c>
      <c r="BE339" s="246">
        <f>IF(N339="základní",J339,0)</f>
        <v>0</v>
      </c>
      <c r="BF339" s="246">
        <f>IF(N339="snížená",J339,0)</f>
        <v>0</v>
      </c>
      <c r="BG339" s="246">
        <f>IF(N339="zákl. přenesená",J339,0)</f>
        <v>0</v>
      </c>
      <c r="BH339" s="246">
        <f>IF(N339="sníž. přenesená",J339,0)</f>
        <v>0</v>
      </c>
      <c r="BI339" s="246">
        <f>IF(N339="nulová",J339,0)</f>
        <v>0</v>
      </c>
      <c r="BJ339" s="24" t="s">
        <v>84</v>
      </c>
      <c r="BK339" s="246">
        <f>ROUND(I339*H339,2)</f>
        <v>0</v>
      </c>
      <c r="BL339" s="24" t="s">
        <v>156</v>
      </c>
      <c r="BM339" s="24" t="s">
        <v>365</v>
      </c>
    </row>
    <row r="340" s="1" customFormat="1">
      <c r="B340" s="46"/>
      <c r="C340" s="74"/>
      <c r="D340" s="247" t="s">
        <v>158</v>
      </c>
      <c r="E340" s="74"/>
      <c r="F340" s="248" t="s">
        <v>251</v>
      </c>
      <c r="G340" s="74"/>
      <c r="H340" s="74"/>
      <c r="I340" s="203"/>
      <c r="J340" s="74"/>
      <c r="K340" s="74"/>
      <c r="L340" s="72"/>
      <c r="M340" s="249"/>
      <c r="N340" s="47"/>
      <c r="O340" s="47"/>
      <c r="P340" s="47"/>
      <c r="Q340" s="47"/>
      <c r="R340" s="47"/>
      <c r="S340" s="47"/>
      <c r="T340" s="95"/>
      <c r="AT340" s="24" t="s">
        <v>158</v>
      </c>
      <c r="AU340" s="24" t="s">
        <v>86</v>
      </c>
    </row>
    <row r="341" s="1" customFormat="1" ht="16.5" customHeight="1">
      <c r="B341" s="46"/>
      <c r="C341" s="235" t="s">
        <v>247</v>
      </c>
      <c r="D341" s="235" t="s">
        <v>151</v>
      </c>
      <c r="E341" s="236" t="s">
        <v>253</v>
      </c>
      <c r="F341" s="237" t="s">
        <v>254</v>
      </c>
      <c r="G341" s="238" t="s">
        <v>154</v>
      </c>
      <c r="H341" s="239">
        <v>55.237000000000002</v>
      </c>
      <c r="I341" s="240"/>
      <c r="J341" s="241">
        <f>ROUND(I341*H341,2)</f>
        <v>0</v>
      </c>
      <c r="K341" s="237" t="s">
        <v>155</v>
      </c>
      <c r="L341" s="72"/>
      <c r="M341" s="242" t="s">
        <v>23</v>
      </c>
      <c r="N341" s="243" t="s">
        <v>48</v>
      </c>
      <c r="O341" s="47"/>
      <c r="P341" s="244">
        <f>O341*H341</f>
        <v>0</v>
      </c>
      <c r="Q341" s="244">
        <v>0</v>
      </c>
      <c r="R341" s="244">
        <f>Q341*H341</f>
        <v>0</v>
      </c>
      <c r="S341" s="244">
        <v>0</v>
      </c>
      <c r="T341" s="245">
        <f>S341*H341</f>
        <v>0</v>
      </c>
      <c r="AR341" s="24" t="s">
        <v>156</v>
      </c>
      <c r="AT341" s="24" t="s">
        <v>151</v>
      </c>
      <c r="AU341" s="24" t="s">
        <v>86</v>
      </c>
      <c r="AY341" s="24" t="s">
        <v>148</v>
      </c>
      <c r="BE341" s="246">
        <f>IF(N341="základní",J341,0)</f>
        <v>0</v>
      </c>
      <c r="BF341" s="246">
        <f>IF(N341="snížená",J341,0)</f>
        <v>0</v>
      </c>
      <c r="BG341" s="246">
        <f>IF(N341="zákl. přenesená",J341,0)</f>
        <v>0</v>
      </c>
      <c r="BH341" s="246">
        <f>IF(N341="sníž. přenesená",J341,0)</f>
        <v>0</v>
      </c>
      <c r="BI341" s="246">
        <f>IF(N341="nulová",J341,0)</f>
        <v>0</v>
      </c>
      <c r="BJ341" s="24" t="s">
        <v>84</v>
      </c>
      <c r="BK341" s="246">
        <f>ROUND(I341*H341,2)</f>
        <v>0</v>
      </c>
      <c r="BL341" s="24" t="s">
        <v>156</v>
      </c>
      <c r="BM341" s="24" t="s">
        <v>366</v>
      </c>
    </row>
    <row r="342" s="1" customFormat="1">
      <c r="B342" s="46"/>
      <c r="C342" s="74"/>
      <c r="D342" s="247" t="s">
        <v>158</v>
      </c>
      <c r="E342" s="74"/>
      <c r="F342" s="248" t="s">
        <v>256</v>
      </c>
      <c r="G342" s="74"/>
      <c r="H342" s="74"/>
      <c r="I342" s="203"/>
      <c r="J342" s="74"/>
      <c r="K342" s="74"/>
      <c r="L342" s="72"/>
      <c r="M342" s="249"/>
      <c r="N342" s="47"/>
      <c r="O342" s="47"/>
      <c r="P342" s="47"/>
      <c r="Q342" s="47"/>
      <c r="R342" s="47"/>
      <c r="S342" s="47"/>
      <c r="T342" s="95"/>
      <c r="AT342" s="24" t="s">
        <v>158</v>
      </c>
      <c r="AU342" s="24" t="s">
        <v>86</v>
      </c>
    </row>
    <row r="343" s="12" customFormat="1">
      <c r="B343" s="251"/>
      <c r="C343" s="252"/>
      <c r="D343" s="247" t="s">
        <v>162</v>
      </c>
      <c r="E343" s="253" t="s">
        <v>23</v>
      </c>
      <c r="F343" s="254" t="s">
        <v>292</v>
      </c>
      <c r="G343" s="252"/>
      <c r="H343" s="255">
        <v>8.4220000000000006</v>
      </c>
      <c r="I343" s="256"/>
      <c r="J343" s="252"/>
      <c r="K343" s="252"/>
      <c r="L343" s="257"/>
      <c r="M343" s="258"/>
      <c r="N343" s="259"/>
      <c r="O343" s="259"/>
      <c r="P343" s="259"/>
      <c r="Q343" s="259"/>
      <c r="R343" s="259"/>
      <c r="S343" s="259"/>
      <c r="T343" s="260"/>
      <c r="AT343" s="261" t="s">
        <v>162</v>
      </c>
      <c r="AU343" s="261" t="s">
        <v>86</v>
      </c>
      <c r="AV343" s="12" t="s">
        <v>86</v>
      </c>
      <c r="AW343" s="12" t="s">
        <v>40</v>
      </c>
      <c r="AX343" s="12" t="s">
        <v>77</v>
      </c>
      <c r="AY343" s="261" t="s">
        <v>148</v>
      </c>
    </row>
    <row r="344" s="12" customFormat="1">
      <c r="B344" s="251"/>
      <c r="C344" s="252"/>
      <c r="D344" s="247" t="s">
        <v>162</v>
      </c>
      <c r="E344" s="253" t="s">
        <v>23</v>
      </c>
      <c r="F344" s="254" t="s">
        <v>295</v>
      </c>
      <c r="G344" s="252"/>
      <c r="H344" s="255">
        <v>8.5500000000000007</v>
      </c>
      <c r="I344" s="256"/>
      <c r="J344" s="252"/>
      <c r="K344" s="252"/>
      <c r="L344" s="257"/>
      <c r="M344" s="258"/>
      <c r="N344" s="259"/>
      <c r="O344" s="259"/>
      <c r="P344" s="259"/>
      <c r="Q344" s="259"/>
      <c r="R344" s="259"/>
      <c r="S344" s="259"/>
      <c r="T344" s="260"/>
      <c r="AT344" s="261" t="s">
        <v>162</v>
      </c>
      <c r="AU344" s="261" t="s">
        <v>86</v>
      </c>
      <c r="AV344" s="12" t="s">
        <v>86</v>
      </c>
      <c r="AW344" s="12" t="s">
        <v>40</v>
      </c>
      <c r="AX344" s="12" t="s">
        <v>77</v>
      </c>
      <c r="AY344" s="261" t="s">
        <v>148</v>
      </c>
    </row>
    <row r="345" s="12" customFormat="1">
      <c r="B345" s="251"/>
      <c r="C345" s="252"/>
      <c r="D345" s="247" t="s">
        <v>162</v>
      </c>
      <c r="E345" s="253" t="s">
        <v>23</v>
      </c>
      <c r="F345" s="254" t="s">
        <v>296</v>
      </c>
      <c r="G345" s="252"/>
      <c r="H345" s="255">
        <v>1.47</v>
      </c>
      <c r="I345" s="256"/>
      <c r="J345" s="252"/>
      <c r="K345" s="252"/>
      <c r="L345" s="257"/>
      <c r="M345" s="258"/>
      <c r="N345" s="259"/>
      <c r="O345" s="259"/>
      <c r="P345" s="259"/>
      <c r="Q345" s="259"/>
      <c r="R345" s="259"/>
      <c r="S345" s="259"/>
      <c r="T345" s="260"/>
      <c r="AT345" s="261" t="s">
        <v>162</v>
      </c>
      <c r="AU345" s="261" t="s">
        <v>86</v>
      </c>
      <c r="AV345" s="12" t="s">
        <v>86</v>
      </c>
      <c r="AW345" s="12" t="s">
        <v>40</v>
      </c>
      <c r="AX345" s="12" t="s">
        <v>77</v>
      </c>
      <c r="AY345" s="261" t="s">
        <v>148</v>
      </c>
    </row>
    <row r="346" s="14" customFormat="1">
      <c r="B346" s="273"/>
      <c r="C346" s="274"/>
      <c r="D346" s="247" t="s">
        <v>162</v>
      </c>
      <c r="E346" s="275" t="s">
        <v>23</v>
      </c>
      <c r="F346" s="276" t="s">
        <v>182</v>
      </c>
      <c r="G346" s="274"/>
      <c r="H346" s="277">
        <v>18.442</v>
      </c>
      <c r="I346" s="278"/>
      <c r="J346" s="274"/>
      <c r="K346" s="274"/>
      <c r="L346" s="279"/>
      <c r="M346" s="280"/>
      <c r="N346" s="281"/>
      <c r="O346" s="281"/>
      <c r="P346" s="281"/>
      <c r="Q346" s="281"/>
      <c r="R346" s="281"/>
      <c r="S346" s="281"/>
      <c r="T346" s="282"/>
      <c r="AT346" s="283" t="s">
        <v>162</v>
      </c>
      <c r="AU346" s="283" t="s">
        <v>86</v>
      </c>
      <c r="AV346" s="14" t="s">
        <v>170</v>
      </c>
      <c r="AW346" s="14" t="s">
        <v>40</v>
      </c>
      <c r="AX346" s="14" t="s">
        <v>77</v>
      </c>
      <c r="AY346" s="283" t="s">
        <v>148</v>
      </c>
    </row>
    <row r="347" s="12" customFormat="1">
      <c r="B347" s="251"/>
      <c r="C347" s="252"/>
      <c r="D347" s="247" t="s">
        <v>162</v>
      </c>
      <c r="E347" s="253" t="s">
        <v>23</v>
      </c>
      <c r="F347" s="254" t="s">
        <v>298</v>
      </c>
      <c r="G347" s="252"/>
      <c r="H347" s="255">
        <v>8.2040000000000006</v>
      </c>
      <c r="I347" s="256"/>
      <c r="J347" s="252"/>
      <c r="K347" s="252"/>
      <c r="L347" s="257"/>
      <c r="M347" s="258"/>
      <c r="N347" s="259"/>
      <c r="O347" s="259"/>
      <c r="P347" s="259"/>
      <c r="Q347" s="259"/>
      <c r="R347" s="259"/>
      <c r="S347" s="259"/>
      <c r="T347" s="260"/>
      <c r="AT347" s="261" t="s">
        <v>162</v>
      </c>
      <c r="AU347" s="261" t="s">
        <v>86</v>
      </c>
      <c r="AV347" s="12" t="s">
        <v>86</v>
      </c>
      <c r="AW347" s="12" t="s">
        <v>40</v>
      </c>
      <c r="AX347" s="12" t="s">
        <v>77</v>
      </c>
      <c r="AY347" s="261" t="s">
        <v>148</v>
      </c>
    </row>
    <row r="348" s="12" customFormat="1">
      <c r="B348" s="251"/>
      <c r="C348" s="252"/>
      <c r="D348" s="247" t="s">
        <v>162</v>
      </c>
      <c r="E348" s="253" t="s">
        <v>23</v>
      </c>
      <c r="F348" s="254" t="s">
        <v>301</v>
      </c>
      <c r="G348" s="252"/>
      <c r="H348" s="255">
        <v>8.5500000000000007</v>
      </c>
      <c r="I348" s="256"/>
      <c r="J348" s="252"/>
      <c r="K348" s="252"/>
      <c r="L348" s="257"/>
      <c r="M348" s="258"/>
      <c r="N348" s="259"/>
      <c r="O348" s="259"/>
      <c r="P348" s="259"/>
      <c r="Q348" s="259"/>
      <c r="R348" s="259"/>
      <c r="S348" s="259"/>
      <c r="T348" s="260"/>
      <c r="AT348" s="261" t="s">
        <v>162</v>
      </c>
      <c r="AU348" s="261" t="s">
        <v>86</v>
      </c>
      <c r="AV348" s="12" t="s">
        <v>86</v>
      </c>
      <c r="AW348" s="12" t="s">
        <v>40</v>
      </c>
      <c r="AX348" s="12" t="s">
        <v>77</v>
      </c>
      <c r="AY348" s="261" t="s">
        <v>148</v>
      </c>
    </row>
    <row r="349" s="12" customFormat="1">
      <c r="B349" s="251"/>
      <c r="C349" s="252"/>
      <c r="D349" s="247" t="s">
        <v>162</v>
      </c>
      <c r="E349" s="253" t="s">
        <v>23</v>
      </c>
      <c r="F349" s="254" t="s">
        <v>302</v>
      </c>
      <c r="G349" s="252"/>
      <c r="H349" s="255">
        <v>1.54</v>
      </c>
      <c r="I349" s="256"/>
      <c r="J349" s="252"/>
      <c r="K349" s="252"/>
      <c r="L349" s="257"/>
      <c r="M349" s="258"/>
      <c r="N349" s="259"/>
      <c r="O349" s="259"/>
      <c r="P349" s="259"/>
      <c r="Q349" s="259"/>
      <c r="R349" s="259"/>
      <c r="S349" s="259"/>
      <c r="T349" s="260"/>
      <c r="AT349" s="261" t="s">
        <v>162</v>
      </c>
      <c r="AU349" s="261" t="s">
        <v>86</v>
      </c>
      <c r="AV349" s="12" t="s">
        <v>86</v>
      </c>
      <c r="AW349" s="12" t="s">
        <v>40</v>
      </c>
      <c r="AX349" s="12" t="s">
        <v>77</v>
      </c>
      <c r="AY349" s="261" t="s">
        <v>148</v>
      </c>
    </row>
    <row r="350" s="14" customFormat="1">
      <c r="B350" s="273"/>
      <c r="C350" s="274"/>
      <c r="D350" s="247" t="s">
        <v>162</v>
      </c>
      <c r="E350" s="275" t="s">
        <v>23</v>
      </c>
      <c r="F350" s="276" t="s">
        <v>182</v>
      </c>
      <c r="G350" s="274"/>
      <c r="H350" s="277">
        <v>18.294</v>
      </c>
      <c r="I350" s="278"/>
      <c r="J350" s="274"/>
      <c r="K350" s="274"/>
      <c r="L350" s="279"/>
      <c r="M350" s="280"/>
      <c r="N350" s="281"/>
      <c r="O350" s="281"/>
      <c r="P350" s="281"/>
      <c r="Q350" s="281"/>
      <c r="R350" s="281"/>
      <c r="S350" s="281"/>
      <c r="T350" s="282"/>
      <c r="AT350" s="283" t="s">
        <v>162</v>
      </c>
      <c r="AU350" s="283" t="s">
        <v>86</v>
      </c>
      <c r="AV350" s="14" t="s">
        <v>170</v>
      </c>
      <c r="AW350" s="14" t="s">
        <v>40</v>
      </c>
      <c r="AX350" s="14" t="s">
        <v>77</v>
      </c>
      <c r="AY350" s="283" t="s">
        <v>148</v>
      </c>
    </row>
    <row r="351" s="12" customFormat="1">
      <c r="B351" s="251"/>
      <c r="C351" s="252"/>
      <c r="D351" s="247" t="s">
        <v>162</v>
      </c>
      <c r="E351" s="253" t="s">
        <v>23</v>
      </c>
      <c r="F351" s="254" t="s">
        <v>304</v>
      </c>
      <c r="G351" s="252"/>
      <c r="H351" s="255">
        <v>8.4109999999999996</v>
      </c>
      <c r="I351" s="256"/>
      <c r="J351" s="252"/>
      <c r="K351" s="252"/>
      <c r="L351" s="257"/>
      <c r="M351" s="258"/>
      <c r="N351" s="259"/>
      <c r="O351" s="259"/>
      <c r="P351" s="259"/>
      <c r="Q351" s="259"/>
      <c r="R351" s="259"/>
      <c r="S351" s="259"/>
      <c r="T351" s="260"/>
      <c r="AT351" s="261" t="s">
        <v>162</v>
      </c>
      <c r="AU351" s="261" t="s">
        <v>86</v>
      </c>
      <c r="AV351" s="12" t="s">
        <v>86</v>
      </c>
      <c r="AW351" s="12" t="s">
        <v>40</v>
      </c>
      <c r="AX351" s="12" t="s">
        <v>77</v>
      </c>
      <c r="AY351" s="261" t="s">
        <v>148</v>
      </c>
    </row>
    <row r="352" s="12" customFormat="1">
      <c r="B352" s="251"/>
      <c r="C352" s="252"/>
      <c r="D352" s="247" t="s">
        <v>162</v>
      </c>
      <c r="E352" s="253" t="s">
        <v>23</v>
      </c>
      <c r="F352" s="254" t="s">
        <v>307</v>
      </c>
      <c r="G352" s="252"/>
      <c r="H352" s="255">
        <v>8.5500000000000007</v>
      </c>
      <c r="I352" s="256"/>
      <c r="J352" s="252"/>
      <c r="K352" s="252"/>
      <c r="L352" s="257"/>
      <c r="M352" s="258"/>
      <c r="N352" s="259"/>
      <c r="O352" s="259"/>
      <c r="P352" s="259"/>
      <c r="Q352" s="259"/>
      <c r="R352" s="259"/>
      <c r="S352" s="259"/>
      <c r="T352" s="260"/>
      <c r="AT352" s="261" t="s">
        <v>162</v>
      </c>
      <c r="AU352" s="261" t="s">
        <v>86</v>
      </c>
      <c r="AV352" s="12" t="s">
        <v>86</v>
      </c>
      <c r="AW352" s="12" t="s">
        <v>40</v>
      </c>
      <c r="AX352" s="12" t="s">
        <v>77</v>
      </c>
      <c r="AY352" s="261" t="s">
        <v>148</v>
      </c>
    </row>
    <row r="353" s="12" customFormat="1">
      <c r="B353" s="251"/>
      <c r="C353" s="252"/>
      <c r="D353" s="247" t="s">
        <v>162</v>
      </c>
      <c r="E353" s="253" t="s">
        <v>23</v>
      </c>
      <c r="F353" s="254" t="s">
        <v>308</v>
      </c>
      <c r="G353" s="252"/>
      <c r="H353" s="255">
        <v>1.54</v>
      </c>
      <c r="I353" s="256"/>
      <c r="J353" s="252"/>
      <c r="K353" s="252"/>
      <c r="L353" s="257"/>
      <c r="M353" s="258"/>
      <c r="N353" s="259"/>
      <c r="O353" s="259"/>
      <c r="P353" s="259"/>
      <c r="Q353" s="259"/>
      <c r="R353" s="259"/>
      <c r="S353" s="259"/>
      <c r="T353" s="260"/>
      <c r="AT353" s="261" t="s">
        <v>162</v>
      </c>
      <c r="AU353" s="261" t="s">
        <v>86</v>
      </c>
      <c r="AV353" s="12" t="s">
        <v>86</v>
      </c>
      <c r="AW353" s="12" t="s">
        <v>40</v>
      </c>
      <c r="AX353" s="12" t="s">
        <v>77</v>
      </c>
      <c r="AY353" s="261" t="s">
        <v>148</v>
      </c>
    </row>
    <row r="354" s="14" customFormat="1">
      <c r="B354" s="273"/>
      <c r="C354" s="274"/>
      <c r="D354" s="247" t="s">
        <v>162</v>
      </c>
      <c r="E354" s="275" t="s">
        <v>23</v>
      </c>
      <c r="F354" s="276" t="s">
        <v>182</v>
      </c>
      <c r="G354" s="274"/>
      <c r="H354" s="277">
        <v>18.501000000000001</v>
      </c>
      <c r="I354" s="278"/>
      <c r="J354" s="274"/>
      <c r="K354" s="274"/>
      <c r="L354" s="279"/>
      <c r="M354" s="280"/>
      <c r="N354" s="281"/>
      <c r="O354" s="281"/>
      <c r="P354" s="281"/>
      <c r="Q354" s="281"/>
      <c r="R354" s="281"/>
      <c r="S354" s="281"/>
      <c r="T354" s="282"/>
      <c r="AT354" s="283" t="s">
        <v>162</v>
      </c>
      <c r="AU354" s="283" t="s">
        <v>86</v>
      </c>
      <c r="AV354" s="14" t="s">
        <v>170</v>
      </c>
      <c r="AW354" s="14" t="s">
        <v>40</v>
      </c>
      <c r="AX354" s="14" t="s">
        <v>77</v>
      </c>
      <c r="AY354" s="283" t="s">
        <v>148</v>
      </c>
    </row>
    <row r="355" s="13" customFormat="1">
      <c r="B355" s="262"/>
      <c r="C355" s="263"/>
      <c r="D355" s="247" t="s">
        <v>162</v>
      </c>
      <c r="E355" s="264" t="s">
        <v>23</v>
      </c>
      <c r="F355" s="265" t="s">
        <v>165</v>
      </c>
      <c r="G355" s="263"/>
      <c r="H355" s="266">
        <v>55.237000000000002</v>
      </c>
      <c r="I355" s="267"/>
      <c r="J355" s="263"/>
      <c r="K355" s="263"/>
      <c r="L355" s="268"/>
      <c r="M355" s="269"/>
      <c r="N355" s="270"/>
      <c r="O355" s="270"/>
      <c r="P355" s="270"/>
      <c r="Q355" s="270"/>
      <c r="R355" s="270"/>
      <c r="S355" s="270"/>
      <c r="T355" s="271"/>
      <c r="AT355" s="272" t="s">
        <v>162</v>
      </c>
      <c r="AU355" s="272" t="s">
        <v>86</v>
      </c>
      <c r="AV355" s="13" t="s">
        <v>156</v>
      </c>
      <c r="AW355" s="13" t="s">
        <v>40</v>
      </c>
      <c r="AX355" s="13" t="s">
        <v>84</v>
      </c>
      <c r="AY355" s="272" t="s">
        <v>148</v>
      </c>
    </row>
    <row r="356" s="1" customFormat="1" ht="25.5" customHeight="1">
      <c r="B356" s="46"/>
      <c r="C356" s="235" t="s">
        <v>252</v>
      </c>
      <c r="D356" s="235" t="s">
        <v>151</v>
      </c>
      <c r="E356" s="236" t="s">
        <v>367</v>
      </c>
      <c r="F356" s="237" t="s">
        <v>368</v>
      </c>
      <c r="G356" s="238" t="s">
        <v>154</v>
      </c>
      <c r="H356" s="239">
        <v>258.05900000000003</v>
      </c>
      <c r="I356" s="240"/>
      <c r="J356" s="241">
        <f>ROUND(I356*H356,2)</f>
        <v>0</v>
      </c>
      <c r="K356" s="237" t="s">
        <v>155</v>
      </c>
      <c r="L356" s="72"/>
      <c r="M356" s="242" t="s">
        <v>23</v>
      </c>
      <c r="N356" s="243" t="s">
        <v>48</v>
      </c>
      <c r="O356" s="47"/>
      <c r="P356" s="244">
        <f>O356*H356</f>
        <v>0</v>
      </c>
      <c r="Q356" s="244">
        <v>0</v>
      </c>
      <c r="R356" s="244">
        <f>Q356*H356</f>
        <v>0</v>
      </c>
      <c r="S356" s="244">
        <v>0</v>
      </c>
      <c r="T356" s="245">
        <f>S356*H356</f>
        <v>0</v>
      </c>
      <c r="AR356" s="24" t="s">
        <v>156</v>
      </c>
      <c r="AT356" s="24" t="s">
        <v>151</v>
      </c>
      <c r="AU356" s="24" t="s">
        <v>86</v>
      </c>
      <c r="AY356" s="24" t="s">
        <v>148</v>
      </c>
      <c r="BE356" s="246">
        <f>IF(N356="základní",J356,0)</f>
        <v>0</v>
      </c>
      <c r="BF356" s="246">
        <f>IF(N356="snížená",J356,0)</f>
        <v>0</v>
      </c>
      <c r="BG356" s="246">
        <f>IF(N356="zákl. přenesená",J356,0)</f>
        <v>0</v>
      </c>
      <c r="BH356" s="246">
        <f>IF(N356="sníž. přenesená",J356,0)</f>
        <v>0</v>
      </c>
      <c r="BI356" s="246">
        <f>IF(N356="nulová",J356,0)</f>
        <v>0</v>
      </c>
      <c r="BJ356" s="24" t="s">
        <v>84</v>
      </c>
      <c r="BK356" s="246">
        <f>ROUND(I356*H356,2)</f>
        <v>0</v>
      </c>
      <c r="BL356" s="24" t="s">
        <v>156</v>
      </c>
      <c r="BM356" s="24" t="s">
        <v>369</v>
      </c>
    </row>
    <row r="357" s="1" customFormat="1">
      <c r="B357" s="46"/>
      <c r="C357" s="74"/>
      <c r="D357" s="247" t="s">
        <v>158</v>
      </c>
      <c r="E357" s="74"/>
      <c r="F357" s="248" t="s">
        <v>370</v>
      </c>
      <c r="G357" s="74"/>
      <c r="H357" s="74"/>
      <c r="I357" s="203"/>
      <c r="J357" s="74"/>
      <c r="K357" s="74"/>
      <c r="L357" s="72"/>
      <c r="M357" s="249"/>
      <c r="N357" s="47"/>
      <c r="O357" s="47"/>
      <c r="P357" s="47"/>
      <c r="Q357" s="47"/>
      <c r="R357" s="47"/>
      <c r="S357" s="47"/>
      <c r="T357" s="95"/>
      <c r="AT357" s="24" t="s">
        <v>158</v>
      </c>
      <c r="AU357" s="24" t="s">
        <v>86</v>
      </c>
    </row>
    <row r="358" s="1" customFormat="1">
      <c r="B358" s="46"/>
      <c r="C358" s="74"/>
      <c r="D358" s="247" t="s">
        <v>160</v>
      </c>
      <c r="E358" s="74"/>
      <c r="F358" s="250" t="s">
        <v>371</v>
      </c>
      <c r="G358" s="74"/>
      <c r="H358" s="74"/>
      <c r="I358" s="203"/>
      <c r="J358" s="74"/>
      <c r="K358" s="74"/>
      <c r="L358" s="72"/>
      <c r="M358" s="249"/>
      <c r="N358" s="47"/>
      <c r="O358" s="47"/>
      <c r="P358" s="47"/>
      <c r="Q358" s="47"/>
      <c r="R358" s="47"/>
      <c r="S358" s="47"/>
      <c r="T358" s="95"/>
      <c r="AT358" s="24" t="s">
        <v>160</v>
      </c>
      <c r="AU358" s="24" t="s">
        <v>86</v>
      </c>
    </row>
    <row r="359" s="12" customFormat="1">
      <c r="B359" s="251"/>
      <c r="C359" s="252"/>
      <c r="D359" s="247" t="s">
        <v>162</v>
      </c>
      <c r="E359" s="253" t="s">
        <v>23</v>
      </c>
      <c r="F359" s="254" t="s">
        <v>372</v>
      </c>
      <c r="G359" s="252"/>
      <c r="H359" s="255">
        <v>74.409999999999997</v>
      </c>
      <c r="I359" s="256"/>
      <c r="J359" s="252"/>
      <c r="K359" s="252"/>
      <c r="L359" s="257"/>
      <c r="M359" s="258"/>
      <c r="N359" s="259"/>
      <c r="O359" s="259"/>
      <c r="P359" s="259"/>
      <c r="Q359" s="259"/>
      <c r="R359" s="259"/>
      <c r="S359" s="259"/>
      <c r="T359" s="260"/>
      <c r="AT359" s="261" t="s">
        <v>162</v>
      </c>
      <c r="AU359" s="261" t="s">
        <v>86</v>
      </c>
      <c r="AV359" s="12" t="s">
        <v>86</v>
      </c>
      <c r="AW359" s="12" t="s">
        <v>40</v>
      </c>
      <c r="AX359" s="12" t="s">
        <v>77</v>
      </c>
      <c r="AY359" s="261" t="s">
        <v>148</v>
      </c>
    </row>
    <row r="360" s="12" customFormat="1">
      <c r="B360" s="251"/>
      <c r="C360" s="252"/>
      <c r="D360" s="247" t="s">
        <v>162</v>
      </c>
      <c r="E360" s="253" t="s">
        <v>23</v>
      </c>
      <c r="F360" s="254" t="s">
        <v>373</v>
      </c>
      <c r="G360" s="252"/>
      <c r="H360" s="255">
        <v>85.396000000000001</v>
      </c>
      <c r="I360" s="256"/>
      <c r="J360" s="252"/>
      <c r="K360" s="252"/>
      <c r="L360" s="257"/>
      <c r="M360" s="258"/>
      <c r="N360" s="259"/>
      <c r="O360" s="259"/>
      <c r="P360" s="259"/>
      <c r="Q360" s="259"/>
      <c r="R360" s="259"/>
      <c r="S360" s="259"/>
      <c r="T360" s="260"/>
      <c r="AT360" s="261" t="s">
        <v>162</v>
      </c>
      <c r="AU360" s="261" t="s">
        <v>86</v>
      </c>
      <c r="AV360" s="12" t="s">
        <v>86</v>
      </c>
      <c r="AW360" s="12" t="s">
        <v>40</v>
      </c>
      <c r="AX360" s="12" t="s">
        <v>77</v>
      </c>
      <c r="AY360" s="261" t="s">
        <v>148</v>
      </c>
    </row>
    <row r="361" s="12" customFormat="1">
      <c r="B361" s="251"/>
      <c r="C361" s="252"/>
      <c r="D361" s="247" t="s">
        <v>162</v>
      </c>
      <c r="E361" s="253" t="s">
        <v>23</v>
      </c>
      <c r="F361" s="254" t="s">
        <v>374</v>
      </c>
      <c r="G361" s="252"/>
      <c r="H361" s="255">
        <v>32.723999999999997</v>
      </c>
      <c r="I361" s="256"/>
      <c r="J361" s="252"/>
      <c r="K361" s="252"/>
      <c r="L361" s="257"/>
      <c r="M361" s="258"/>
      <c r="N361" s="259"/>
      <c r="O361" s="259"/>
      <c r="P361" s="259"/>
      <c r="Q361" s="259"/>
      <c r="R361" s="259"/>
      <c r="S361" s="259"/>
      <c r="T361" s="260"/>
      <c r="AT361" s="261" t="s">
        <v>162</v>
      </c>
      <c r="AU361" s="261" t="s">
        <v>86</v>
      </c>
      <c r="AV361" s="12" t="s">
        <v>86</v>
      </c>
      <c r="AW361" s="12" t="s">
        <v>40</v>
      </c>
      <c r="AX361" s="12" t="s">
        <v>77</v>
      </c>
      <c r="AY361" s="261" t="s">
        <v>148</v>
      </c>
    </row>
    <row r="362" s="12" customFormat="1">
      <c r="B362" s="251"/>
      <c r="C362" s="252"/>
      <c r="D362" s="247" t="s">
        <v>162</v>
      </c>
      <c r="E362" s="253" t="s">
        <v>23</v>
      </c>
      <c r="F362" s="254" t="s">
        <v>375</v>
      </c>
      <c r="G362" s="252"/>
      <c r="H362" s="255">
        <v>32.805</v>
      </c>
      <c r="I362" s="256"/>
      <c r="J362" s="252"/>
      <c r="K362" s="252"/>
      <c r="L362" s="257"/>
      <c r="M362" s="258"/>
      <c r="N362" s="259"/>
      <c r="O362" s="259"/>
      <c r="P362" s="259"/>
      <c r="Q362" s="259"/>
      <c r="R362" s="259"/>
      <c r="S362" s="259"/>
      <c r="T362" s="260"/>
      <c r="AT362" s="261" t="s">
        <v>162</v>
      </c>
      <c r="AU362" s="261" t="s">
        <v>86</v>
      </c>
      <c r="AV362" s="12" t="s">
        <v>86</v>
      </c>
      <c r="AW362" s="12" t="s">
        <v>40</v>
      </c>
      <c r="AX362" s="12" t="s">
        <v>77</v>
      </c>
      <c r="AY362" s="261" t="s">
        <v>148</v>
      </c>
    </row>
    <row r="363" s="12" customFormat="1">
      <c r="B363" s="251"/>
      <c r="C363" s="252"/>
      <c r="D363" s="247" t="s">
        <v>162</v>
      </c>
      <c r="E363" s="253" t="s">
        <v>23</v>
      </c>
      <c r="F363" s="254" t="s">
        <v>376</v>
      </c>
      <c r="G363" s="252"/>
      <c r="H363" s="255">
        <v>32.723999999999997</v>
      </c>
      <c r="I363" s="256"/>
      <c r="J363" s="252"/>
      <c r="K363" s="252"/>
      <c r="L363" s="257"/>
      <c r="M363" s="258"/>
      <c r="N363" s="259"/>
      <c r="O363" s="259"/>
      <c r="P363" s="259"/>
      <c r="Q363" s="259"/>
      <c r="R363" s="259"/>
      <c r="S363" s="259"/>
      <c r="T363" s="260"/>
      <c r="AT363" s="261" t="s">
        <v>162</v>
      </c>
      <c r="AU363" s="261" t="s">
        <v>86</v>
      </c>
      <c r="AV363" s="12" t="s">
        <v>86</v>
      </c>
      <c r="AW363" s="12" t="s">
        <v>40</v>
      </c>
      <c r="AX363" s="12" t="s">
        <v>77</v>
      </c>
      <c r="AY363" s="261" t="s">
        <v>148</v>
      </c>
    </row>
    <row r="364" s="13" customFormat="1">
      <c r="B364" s="262"/>
      <c r="C364" s="263"/>
      <c r="D364" s="247" t="s">
        <v>162</v>
      </c>
      <c r="E364" s="264" t="s">
        <v>23</v>
      </c>
      <c r="F364" s="265" t="s">
        <v>165</v>
      </c>
      <c r="G364" s="263"/>
      <c r="H364" s="266">
        <v>258.05900000000003</v>
      </c>
      <c r="I364" s="267"/>
      <c r="J364" s="263"/>
      <c r="K364" s="263"/>
      <c r="L364" s="268"/>
      <c r="M364" s="269"/>
      <c r="N364" s="270"/>
      <c r="O364" s="270"/>
      <c r="P364" s="270"/>
      <c r="Q364" s="270"/>
      <c r="R364" s="270"/>
      <c r="S364" s="270"/>
      <c r="T364" s="271"/>
      <c r="AT364" s="272" t="s">
        <v>162</v>
      </c>
      <c r="AU364" s="272" t="s">
        <v>86</v>
      </c>
      <c r="AV364" s="13" t="s">
        <v>156</v>
      </c>
      <c r="AW364" s="13" t="s">
        <v>40</v>
      </c>
      <c r="AX364" s="13" t="s">
        <v>84</v>
      </c>
      <c r="AY364" s="272" t="s">
        <v>148</v>
      </c>
    </row>
    <row r="365" s="1" customFormat="1" ht="25.5" customHeight="1">
      <c r="B365" s="46"/>
      <c r="C365" s="235" t="s">
        <v>259</v>
      </c>
      <c r="D365" s="235" t="s">
        <v>151</v>
      </c>
      <c r="E365" s="236" t="s">
        <v>377</v>
      </c>
      <c r="F365" s="237" t="s">
        <v>378</v>
      </c>
      <c r="G365" s="238" t="s">
        <v>154</v>
      </c>
      <c r="H365" s="239">
        <v>258.05900000000003</v>
      </c>
      <c r="I365" s="240"/>
      <c r="J365" s="241">
        <f>ROUND(I365*H365,2)</f>
        <v>0</v>
      </c>
      <c r="K365" s="237" t="s">
        <v>23</v>
      </c>
      <c r="L365" s="72"/>
      <c r="M365" s="242" t="s">
        <v>23</v>
      </c>
      <c r="N365" s="243" t="s">
        <v>48</v>
      </c>
      <c r="O365" s="47"/>
      <c r="P365" s="244">
        <f>O365*H365</f>
        <v>0</v>
      </c>
      <c r="Q365" s="244">
        <v>0</v>
      </c>
      <c r="R365" s="244">
        <f>Q365*H365</f>
        <v>0</v>
      </c>
      <c r="S365" s="244">
        <v>0</v>
      </c>
      <c r="T365" s="245">
        <f>S365*H365</f>
        <v>0</v>
      </c>
      <c r="AR365" s="24" t="s">
        <v>156</v>
      </c>
      <c r="AT365" s="24" t="s">
        <v>151</v>
      </c>
      <c r="AU365" s="24" t="s">
        <v>86</v>
      </c>
      <c r="AY365" s="24" t="s">
        <v>148</v>
      </c>
      <c r="BE365" s="246">
        <f>IF(N365="základní",J365,0)</f>
        <v>0</v>
      </c>
      <c r="BF365" s="246">
        <f>IF(N365="snížená",J365,0)</f>
        <v>0</v>
      </c>
      <c r="BG365" s="246">
        <f>IF(N365="zákl. přenesená",J365,0)</f>
        <v>0</v>
      </c>
      <c r="BH365" s="246">
        <f>IF(N365="sníž. přenesená",J365,0)</f>
        <v>0</v>
      </c>
      <c r="BI365" s="246">
        <f>IF(N365="nulová",J365,0)</f>
        <v>0</v>
      </c>
      <c r="BJ365" s="24" t="s">
        <v>84</v>
      </c>
      <c r="BK365" s="246">
        <f>ROUND(I365*H365,2)</f>
        <v>0</v>
      </c>
      <c r="BL365" s="24" t="s">
        <v>156</v>
      </c>
      <c r="BM365" s="24" t="s">
        <v>379</v>
      </c>
    </row>
    <row r="366" s="1" customFormat="1">
      <c r="B366" s="46"/>
      <c r="C366" s="74"/>
      <c r="D366" s="247" t="s">
        <v>158</v>
      </c>
      <c r="E366" s="74"/>
      <c r="F366" s="248" t="s">
        <v>380</v>
      </c>
      <c r="G366" s="74"/>
      <c r="H366" s="74"/>
      <c r="I366" s="203"/>
      <c r="J366" s="74"/>
      <c r="K366" s="74"/>
      <c r="L366" s="72"/>
      <c r="M366" s="249"/>
      <c r="N366" s="47"/>
      <c r="O366" s="47"/>
      <c r="P366" s="47"/>
      <c r="Q366" s="47"/>
      <c r="R366" s="47"/>
      <c r="S366" s="47"/>
      <c r="T366" s="95"/>
      <c r="AT366" s="24" t="s">
        <v>158</v>
      </c>
      <c r="AU366" s="24" t="s">
        <v>86</v>
      </c>
    </row>
    <row r="367" s="1" customFormat="1">
      <c r="B367" s="46"/>
      <c r="C367" s="74"/>
      <c r="D367" s="247" t="s">
        <v>160</v>
      </c>
      <c r="E367" s="74"/>
      <c r="F367" s="250" t="s">
        <v>371</v>
      </c>
      <c r="G367" s="74"/>
      <c r="H367" s="74"/>
      <c r="I367" s="203"/>
      <c r="J367" s="74"/>
      <c r="K367" s="74"/>
      <c r="L367" s="72"/>
      <c r="M367" s="249"/>
      <c r="N367" s="47"/>
      <c r="O367" s="47"/>
      <c r="P367" s="47"/>
      <c r="Q367" s="47"/>
      <c r="R367" s="47"/>
      <c r="S367" s="47"/>
      <c r="T367" s="95"/>
      <c r="AT367" s="24" t="s">
        <v>160</v>
      </c>
      <c r="AU367" s="24" t="s">
        <v>86</v>
      </c>
    </row>
    <row r="368" s="1" customFormat="1" ht="25.5" customHeight="1">
      <c r="B368" s="46"/>
      <c r="C368" s="235" t="s">
        <v>266</v>
      </c>
      <c r="D368" s="235" t="s">
        <v>151</v>
      </c>
      <c r="E368" s="236" t="s">
        <v>381</v>
      </c>
      <c r="F368" s="237" t="s">
        <v>382</v>
      </c>
      <c r="G368" s="238" t="s">
        <v>154</v>
      </c>
      <c r="H368" s="239">
        <v>258.05900000000003</v>
      </c>
      <c r="I368" s="240"/>
      <c r="J368" s="241">
        <f>ROUND(I368*H368,2)</f>
        <v>0</v>
      </c>
      <c r="K368" s="237" t="s">
        <v>155</v>
      </c>
      <c r="L368" s="72"/>
      <c r="M368" s="242" t="s">
        <v>23</v>
      </c>
      <c r="N368" s="243" t="s">
        <v>48</v>
      </c>
      <c r="O368" s="47"/>
      <c r="P368" s="244">
        <f>O368*H368</f>
        <v>0</v>
      </c>
      <c r="Q368" s="244">
        <v>0</v>
      </c>
      <c r="R368" s="244">
        <f>Q368*H368</f>
        <v>0</v>
      </c>
      <c r="S368" s="244">
        <v>0</v>
      </c>
      <c r="T368" s="245">
        <f>S368*H368</f>
        <v>0</v>
      </c>
      <c r="AR368" s="24" t="s">
        <v>156</v>
      </c>
      <c r="AT368" s="24" t="s">
        <v>151</v>
      </c>
      <c r="AU368" s="24" t="s">
        <v>86</v>
      </c>
      <c r="AY368" s="24" t="s">
        <v>148</v>
      </c>
      <c r="BE368" s="246">
        <f>IF(N368="základní",J368,0)</f>
        <v>0</v>
      </c>
      <c r="BF368" s="246">
        <f>IF(N368="snížená",J368,0)</f>
        <v>0</v>
      </c>
      <c r="BG368" s="246">
        <f>IF(N368="zákl. přenesená",J368,0)</f>
        <v>0</v>
      </c>
      <c r="BH368" s="246">
        <f>IF(N368="sníž. přenesená",J368,0)</f>
        <v>0</v>
      </c>
      <c r="BI368" s="246">
        <f>IF(N368="nulová",J368,0)</f>
        <v>0</v>
      </c>
      <c r="BJ368" s="24" t="s">
        <v>84</v>
      </c>
      <c r="BK368" s="246">
        <f>ROUND(I368*H368,2)</f>
        <v>0</v>
      </c>
      <c r="BL368" s="24" t="s">
        <v>156</v>
      </c>
      <c r="BM368" s="24" t="s">
        <v>383</v>
      </c>
    </row>
    <row r="369" s="1" customFormat="1">
      <c r="B369" s="46"/>
      <c r="C369" s="74"/>
      <c r="D369" s="247" t="s">
        <v>158</v>
      </c>
      <c r="E369" s="74"/>
      <c r="F369" s="248" t="s">
        <v>384</v>
      </c>
      <c r="G369" s="74"/>
      <c r="H369" s="74"/>
      <c r="I369" s="203"/>
      <c r="J369" s="74"/>
      <c r="K369" s="74"/>
      <c r="L369" s="72"/>
      <c r="M369" s="249"/>
      <c r="N369" s="47"/>
      <c r="O369" s="47"/>
      <c r="P369" s="47"/>
      <c r="Q369" s="47"/>
      <c r="R369" s="47"/>
      <c r="S369" s="47"/>
      <c r="T369" s="95"/>
      <c r="AT369" s="24" t="s">
        <v>158</v>
      </c>
      <c r="AU369" s="24" t="s">
        <v>86</v>
      </c>
    </row>
    <row r="370" s="1" customFormat="1">
      <c r="B370" s="46"/>
      <c r="C370" s="74"/>
      <c r="D370" s="247" t="s">
        <v>160</v>
      </c>
      <c r="E370" s="74"/>
      <c r="F370" s="250" t="s">
        <v>385</v>
      </c>
      <c r="G370" s="74"/>
      <c r="H370" s="74"/>
      <c r="I370" s="203"/>
      <c r="J370" s="74"/>
      <c r="K370" s="74"/>
      <c r="L370" s="72"/>
      <c r="M370" s="249"/>
      <c r="N370" s="47"/>
      <c r="O370" s="47"/>
      <c r="P370" s="47"/>
      <c r="Q370" s="47"/>
      <c r="R370" s="47"/>
      <c r="S370" s="47"/>
      <c r="T370" s="95"/>
      <c r="AT370" s="24" t="s">
        <v>160</v>
      </c>
      <c r="AU370" s="24" t="s">
        <v>86</v>
      </c>
    </row>
    <row r="371" s="1" customFormat="1" ht="25.5" customHeight="1">
      <c r="B371" s="46"/>
      <c r="C371" s="235" t="s">
        <v>275</v>
      </c>
      <c r="D371" s="235" t="s">
        <v>151</v>
      </c>
      <c r="E371" s="236" t="s">
        <v>386</v>
      </c>
      <c r="F371" s="237" t="s">
        <v>387</v>
      </c>
      <c r="G371" s="238" t="s">
        <v>154</v>
      </c>
      <c r="H371" s="239">
        <v>451.67500000000001</v>
      </c>
      <c r="I371" s="240"/>
      <c r="J371" s="241">
        <f>ROUND(I371*H371,2)</f>
        <v>0</v>
      </c>
      <c r="K371" s="237" t="s">
        <v>155</v>
      </c>
      <c r="L371" s="72"/>
      <c r="M371" s="242" t="s">
        <v>23</v>
      </c>
      <c r="N371" s="243" t="s">
        <v>48</v>
      </c>
      <c r="O371" s="47"/>
      <c r="P371" s="244">
        <f>O371*H371</f>
        <v>0</v>
      </c>
      <c r="Q371" s="244">
        <v>0</v>
      </c>
      <c r="R371" s="244">
        <f>Q371*H371</f>
        <v>0</v>
      </c>
      <c r="S371" s="244">
        <v>0</v>
      </c>
      <c r="T371" s="245">
        <f>S371*H371</f>
        <v>0</v>
      </c>
      <c r="AR371" s="24" t="s">
        <v>156</v>
      </c>
      <c r="AT371" s="24" t="s">
        <v>151</v>
      </c>
      <c r="AU371" s="24" t="s">
        <v>86</v>
      </c>
      <c r="AY371" s="24" t="s">
        <v>148</v>
      </c>
      <c r="BE371" s="246">
        <f>IF(N371="základní",J371,0)</f>
        <v>0</v>
      </c>
      <c r="BF371" s="246">
        <f>IF(N371="snížená",J371,0)</f>
        <v>0</v>
      </c>
      <c r="BG371" s="246">
        <f>IF(N371="zákl. přenesená",J371,0)</f>
        <v>0</v>
      </c>
      <c r="BH371" s="246">
        <f>IF(N371="sníž. přenesená",J371,0)</f>
        <v>0</v>
      </c>
      <c r="BI371" s="246">
        <f>IF(N371="nulová",J371,0)</f>
        <v>0</v>
      </c>
      <c r="BJ371" s="24" t="s">
        <v>84</v>
      </c>
      <c r="BK371" s="246">
        <f>ROUND(I371*H371,2)</f>
        <v>0</v>
      </c>
      <c r="BL371" s="24" t="s">
        <v>156</v>
      </c>
      <c r="BM371" s="24" t="s">
        <v>388</v>
      </c>
    </row>
    <row r="372" s="1" customFormat="1">
      <c r="B372" s="46"/>
      <c r="C372" s="74"/>
      <c r="D372" s="247" t="s">
        <v>158</v>
      </c>
      <c r="E372" s="74"/>
      <c r="F372" s="248" t="s">
        <v>389</v>
      </c>
      <c r="G372" s="74"/>
      <c r="H372" s="74"/>
      <c r="I372" s="203"/>
      <c r="J372" s="74"/>
      <c r="K372" s="74"/>
      <c r="L372" s="72"/>
      <c r="M372" s="249"/>
      <c r="N372" s="47"/>
      <c r="O372" s="47"/>
      <c r="P372" s="47"/>
      <c r="Q372" s="47"/>
      <c r="R372" s="47"/>
      <c r="S372" s="47"/>
      <c r="T372" s="95"/>
      <c r="AT372" s="24" t="s">
        <v>158</v>
      </c>
      <c r="AU372" s="24" t="s">
        <v>86</v>
      </c>
    </row>
    <row r="373" s="1" customFormat="1">
      <c r="B373" s="46"/>
      <c r="C373" s="74"/>
      <c r="D373" s="247" t="s">
        <v>160</v>
      </c>
      <c r="E373" s="74"/>
      <c r="F373" s="250" t="s">
        <v>390</v>
      </c>
      <c r="G373" s="74"/>
      <c r="H373" s="74"/>
      <c r="I373" s="203"/>
      <c r="J373" s="74"/>
      <c r="K373" s="74"/>
      <c r="L373" s="72"/>
      <c r="M373" s="249"/>
      <c r="N373" s="47"/>
      <c r="O373" s="47"/>
      <c r="P373" s="47"/>
      <c r="Q373" s="47"/>
      <c r="R373" s="47"/>
      <c r="S373" s="47"/>
      <c r="T373" s="95"/>
      <c r="AT373" s="24" t="s">
        <v>160</v>
      </c>
      <c r="AU373" s="24" t="s">
        <v>86</v>
      </c>
    </row>
    <row r="374" s="12" customFormat="1">
      <c r="B374" s="251"/>
      <c r="C374" s="252"/>
      <c r="D374" s="247" t="s">
        <v>162</v>
      </c>
      <c r="E374" s="253" t="s">
        <v>23</v>
      </c>
      <c r="F374" s="254" t="s">
        <v>391</v>
      </c>
      <c r="G374" s="252"/>
      <c r="H374" s="255">
        <v>59.951999999999998</v>
      </c>
      <c r="I374" s="256"/>
      <c r="J374" s="252"/>
      <c r="K374" s="252"/>
      <c r="L374" s="257"/>
      <c r="M374" s="258"/>
      <c r="N374" s="259"/>
      <c r="O374" s="259"/>
      <c r="P374" s="259"/>
      <c r="Q374" s="259"/>
      <c r="R374" s="259"/>
      <c r="S374" s="259"/>
      <c r="T374" s="260"/>
      <c r="AT374" s="261" t="s">
        <v>162</v>
      </c>
      <c r="AU374" s="261" t="s">
        <v>86</v>
      </c>
      <c r="AV374" s="12" t="s">
        <v>86</v>
      </c>
      <c r="AW374" s="12" t="s">
        <v>40</v>
      </c>
      <c r="AX374" s="12" t="s">
        <v>77</v>
      </c>
      <c r="AY374" s="261" t="s">
        <v>148</v>
      </c>
    </row>
    <row r="375" s="12" customFormat="1">
      <c r="B375" s="251"/>
      <c r="C375" s="252"/>
      <c r="D375" s="247" t="s">
        <v>162</v>
      </c>
      <c r="E375" s="253" t="s">
        <v>23</v>
      </c>
      <c r="F375" s="254" t="s">
        <v>392</v>
      </c>
      <c r="G375" s="252"/>
      <c r="H375" s="255">
        <v>19.832000000000001</v>
      </c>
      <c r="I375" s="256"/>
      <c r="J375" s="252"/>
      <c r="K375" s="252"/>
      <c r="L375" s="257"/>
      <c r="M375" s="258"/>
      <c r="N375" s="259"/>
      <c r="O375" s="259"/>
      <c r="P375" s="259"/>
      <c r="Q375" s="259"/>
      <c r="R375" s="259"/>
      <c r="S375" s="259"/>
      <c r="T375" s="260"/>
      <c r="AT375" s="261" t="s">
        <v>162</v>
      </c>
      <c r="AU375" s="261" t="s">
        <v>86</v>
      </c>
      <c r="AV375" s="12" t="s">
        <v>86</v>
      </c>
      <c r="AW375" s="12" t="s">
        <v>40</v>
      </c>
      <c r="AX375" s="12" t="s">
        <v>77</v>
      </c>
      <c r="AY375" s="261" t="s">
        <v>148</v>
      </c>
    </row>
    <row r="376" s="12" customFormat="1">
      <c r="B376" s="251"/>
      <c r="C376" s="252"/>
      <c r="D376" s="247" t="s">
        <v>162</v>
      </c>
      <c r="E376" s="253" t="s">
        <v>23</v>
      </c>
      <c r="F376" s="254" t="s">
        <v>393</v>
      </c>
      <c r="G376" s="252"/>
      <c r="H376" s="255">
        <v>29.876999999999999</v>
      </c>
      <c r="I376" s="256"/>
      <c r="J376" s="252"/>
      <c r="K376" s="252"/>
      <c r="L376" s="257"/>
      <c r="M376" s="258"/>
      <c r="N376" s="259"/>
      <c r="O376" s="259"/>
      <c r="P376" s="259"/>
      <c r="Q376" s="259"/>
      <c r="R376" s="259"/>
      <c r="S376" s="259"/>
      <c r="T376" s="260"/>
      <c r="AT376" s="261" t="s">
        <v>162</v>
      </c>
      <c r="AU376" s="261" t="s">
        <v>86</v>
      </c>
      <c r="AV376" s="12" t="s">
        <v>86</v>
      </c>
      <c r="AW376" s="12" t="s">
        <v>40</v>
      </c>
      <c r="AX376" s="12" t="s">
        <v>77</v>
      </c>
      <c r="AY376" s="261" t="s">
        <v>148</v>
      </c>
    </row>
    <row r="377" s="12" customFormat="1">
      <c r="B377" s="251"/>
      <c r="C377" s="252"/>
      <c r="D377" s="247" t="s">
        <v>162</v>
      </c>
      <c r="E377" s="253" t="s">
        <v>23</v>
      </c>
      <c r="F377" s="254" t="s">
        <v>394</v>
      </c>
      <c r="G377" s="252"/>
      <c r="H377" s="255">
        <v>34.661000000000001</v>
      </c>
      <c r="I377" s="256"/>
      <c r="J377" s="252"/>
      <c r="K377" s="252"/>
      <c r="L377" s="257"/>
      <c r="M377" s="258"/>
      <c r="N377" s="259"/>
      <c r="O377" s="259"/>
      <c r="P377" s="259"/>
      <c r="Q377" s="259"/>
      <c r="R377" s="259"/>
      <c r="S377" s="259"/>
      <c r="T377" s="260"/>
      <c r="AT377" s="261" t="s">
        <v>162</v>
      </c>
      <c r="AU377" s="261" t="s">
        <v>86</v>
      </c>
      <c r="AV377" s="12" t="s">
        <v>86</v>
      </c>
      <c r="AW377" s="12" t="s">
        <v>40</v>
      </c>
      <c r="AX377" s="12" t="s">
        <v>77</v>
      </c>
      <c r="AY377" s="261" t="s">
        <v>148</v>
      </c>
    </row>
    <row r="378" s="14" customFormat="1">
      <c r="B378" s="273"/>
      <c r="C378" s="274"/>
      <c r="D378" s="247" t="s">
        <v>162</v>
      </c>
      <c r="E378" s="275" t="s">
        <v>23</v>
      </c>
      <c r="F378" s="276" t="s">
        <v>182</v>
      </c>
      <c r="G378" s="274"/>
      <c r="H378" s="277">
        <v>144.322</v>
      </c>
      <c r="I378" s="278"/>
      <c r="J378" s="274"/>
      <c r="K378" s="274"/>
      <c r="L378" s="279"/>
      <c r="M378" s="280"/>
      <c r="N378" s="281"/>
      <c r="O378" s="281"/>
      <c r="P378" s="281"/>
      <c r="Q378" s="281"/>
      <c r="R378" s="281"/>
      <c r="S378" s="281"/>
      <c r="T378" s="282"/>
      <c r="AT378" s="283" t="s">
        <v>162</v>
      </c>
      <c r="AU378" s="283" t="s">
        <v>86</v>
      </c>
      <c r="AV378" s="14" t="s">
        <v>170</v>
      </c>
      <c r="AW378" s="14" t="s">
        <v>40</v>
      </c>
      <c r="AX378" s="14" t="s">
        <v>77</v>
      </c>
      <c r="AY378" s="283" t="s">
        <v>148</v>
      </c>
    </row>
    <row r="379" s="12" customFormat="1">
      <c r="B379" s="251"/>
      <c r="C379" s="252"/>
      <c r="D379" s="247" t="s">
        <v>162</v>
      </c>
      <c r="E379" s="253" t="s">
        <v>23</v>
      </c>
      <c r="F379" s="254" t="s">
        <v>395</v>
      </c>
      <c r="G379" s="252"/>
      <c r="H379" s="255">
        <v>59.345999999999997</v>
      </c>
      <c r="I379" s="256"/>
      <c r="J379" s="252"/>
      <c r="K379" s="252"/>
      <c r="L379" s="257"/>
      <c r="M379" s="258"/>
      <c r="N379" s="259"/>
      <c r="O379" s="259"/>
      <c r="P379" s="259"/>
      <c r="Q379" s="259"/>
      <c r="R379" s="259"/>
      <c r="S379" s="259"/>
      <c r="T379" s="260"/>
      <c r="AT379" s="261" t="s">
        <v>162</v>
      </c>
      <c r="AU379" s="261" t="s">
        <v>86</v>
      </c>
      <c r="AV379" s="12" t="s">
        <v>86</v>
      </c>
      <c r="AW379" s="12" t="s">
        <v>40</v>
      </c>
      <c r="AX379" s="12" t="s">
        <v>77</v>
      </c>
      <c r="AY379" s="261" t="s">
        <v>148</v>
      </c>
    </row>
    <row r="380" s="12" customFormat="1">
      <c r="B380" s="251"/>
      <c r="C380" s="252"/>
      <c r="D380" s="247" t="s">
        <v>162</v>
      </c>
      <c r="E380" s="253" t="s">
        <v>23</v>
      </c>
      <c r="F380" s="254" t="s">
        <v>396</v>
      </c>
      <c r="G380" s="252"/>
      <c r="H380" s="255">
        <v>59.345999999999997</v>
      </c>
      <c r="I380" s="256"/>
      <c r="J380" s="252"/>
      <c r="K380" s="252"/>
      <c r="L380" s="257"/>
      <c r="M380" s="258"/>
      <c r="N380" s="259"/>
      <c r="O380" s="259"/>
      <c r="P380" s="259"/>
      <c r="Q380" s="259"/>
      <c r="R380" s="259"/>
      <c r="S380" s="259"/>
      <c r="T380" s="260"/>
      <c r="AT380" s="261" t="s">
        <v>162</v>
      </c>
      <c r="AU380" s="261" t="s">
        <v>86</v>
      </c>
      <c r="AV380" s="12" t="s">
        <v>86</v>
      </c>
      <c r="AW380" s="12" t="s">
        <v>40</v>
      </c>
      <c r="AX380" s="12" t="s">
        <v>77</v>
      </c>
      <c r="AY380" s="261" t="s">
        <v>148</v>
      </c>
    </row>
    <row r="381" s="12" customFormat="1">
      <c r="B381" s="251"/>
      <c r="C381" s="252"/>
      <c r="D381" s="247" t="s">
        <v>162</v>
      </c>
      <c r="E381" s="253" t="s">
        <v>23</v>
      </c>
      <c r="F381" s="254" t="s">
        <v>397</v>
      </c>
      <c r="G381" s="252"/>
      <c r="H381" s="255">
        <v>30.257999999999999</v>
      </c>
      <c r="I381" s="256"/>
      <c r="J381" s="252"/>
      <c r="K381" s="252"/>
      <c r="L381" s="257"/>
      <c r="M381" s="258"/>
      <c r="N381" s="259"/>
      <c r="O381" s="259"/>
      <c r="P381" s="259"/>
      <c r="Q381" s="259"/>
      <c r="R381" s="259"/>
      <c r="S381" s="259"/>
      <c r="T381" s="260"/>
      <c r="AT381" s="261" t="s">
        <v>162</v>
      </c>
      <c r="AU381" s="261" t="s">
        <v>86</v>
      </c>
      <c r="AV381" s="12" t="s">
        <v>86</v>
      </c>
      <c r="AW381" s="12" t="s">
        <v>40</v>
      </c>
      <c r="AX381" s="12" t="s">
        <v>77</v>
      </c>
      <c r="AY381" s="261" t="s">
        <v>148</v>
      </c>
    </row>
    <row r="382" s="12" customFormat="1">
      <c r="B382" s="251"/>
      <c r="C382" s="252"/>
      <c r="D382" s="247" t="s">
        <v>162</v>
      </c>
      <c r="E382" s="253" t="s">
        <v>23</v>
      </c>
      <c r="F382" s="254" t="s">
        <v>398</v>
      </c>
      <c r="G382" s="252"/>
      <c r="H382" s="255">
        <v>34.793999999999997</v>
      </c>
      <c r="I382" s="256"/>
      <c r="J382" s="252"/>
      <c r="K382" s="252"/>
      <c r="L382" s="257"/>
      <c r="M382" s="258"/>
      <c r="N382" s="259"/>
      <c r="O382" s="259"/>
      <c r="P382" s="259"/>
      <c r="Q382" s="259"/>
      <c r="R382" s="259"/>
      <c r="S382" s="259"/>
      <c r="T382" s="260"/>
      <c r="AT382" s="261" t="s">
        <v>162</v>
      </c>
      <c r="AU382" s="261" t="s">
        <v>86</v>
      </c>
      <c r="AV382" s="12" t="s">
        <v>86</v>
      </c>
      <c r="AW382" s="12" t="s">
        <v>40</v>
      </c>
      <c r="AX382" s="12" t="s">
        <v>77</v>
      </c>
      <c r="AY382" s="261" t="s">
        <v>148</v>
      </c>
    </row>
    <row r="383" s="14" customFormat="1">
      <c r="B383" s="273"/>
      <c r="C383" s="274"/>
      <c r="D383" s="247" t="s">
        <v>162</v>
      </c>
      <c r="E383" s="275" t="s">
        <v>23</v>
      </c>
      <c r="F383" s="276" t="s">
        <v>182</v>
      </c>
      <c r="G383" s="274"/>
      <c r="H383" s="277">
        <v>183.744</v>
      </c>
      <c r="I383" s="278"/>
      <c r="J383" s="274"/>
      <c r="K383" s="274"/>
      <c r="L383" s="279"/>
      <c r="M383" s="280"/>
      <c r="N383" s="281"/>
      <c r="O383" s="281"/>
      <c r="P383" s="281"/>
      <c r="Q383" s="281"/>
      <c r="R383" s="281"/>
      <c r="S383" s="281"/>
      <c r="T383" s="282"/>
      <c r="AT383" s="283" t="s">
        <v>162</v>
      </c>
      <c r="AU383" s="283" t="s">
        <v>86</v>
      </c>
      <c r="AV383" s="14" t="s">
        <v>170</v>
      </c>
      <c r="AW383" s="14" t="s">
        <v>40</v>
      </c>
      <c r="AX383" s="14" t="s">
        <v>77</v>
      </c>
      <c r="AY383" s="283" t="s">
        <v>148</v>
      </c>
    </row>
    <row r="384" s="12" customFormat="1">
      <c r="B384" s="251"/>
      <c r="C384" s="252"/>
      <c r="D384" s="247" t="s">
        <v>162</v>
      </c>
      <c r="E384" s="253" t="s">
        <v>23</v>
      </c>
      <c r="F384" s="254" t="s">
        <v>399</v>
      </c>
      <c r="G384" s="252"/>
      <c r="H384" s="255">
        <v>59.868000000000002</v>
      </c>
      <c r="I384" s="256"/>
      <c r="J384" s="252"/>
      <c r="K384" s="252"/>
      <c r="L384" s="257"/>
      <c r="M384" s="258"/>
      <c r="N384" s="259"/>
      <c r="O384" s="259"/>
      <c r="P384" s="259"/>
      <c r="Q384" s="259"/>
      <c r="R384" s="259"/>
      <c r="S384" s="259"/>
      <c r="T384" s="260"/>
      <c r="AT384" s="261" t="s">
        <v>162</v>
      </c>
      <c r="AU384" s="261" t="s">
        <v>86</v>
      </c>
      <c r="AV384" s="12" t="s">
        <v>86</v>
      </c>
      <c r="AW384" s="12" t="s">
        <v>40</v>
      </c>
      <c r="AX384" s="12" t="s">
        <v>77</v>
      </c>
      <c r="AY384" s="261" t="s">
        <v>148</v>
      </c>
    </row>
    <row r="385" s="12" customFormat="1">
      <c r="B385" s="251"/>
      <c r="C385" s="252"/>
      <c r="D385" s="247" t="s">
        <v>162</v>
      </c>
      <c r="E385" s="253" t="s">
        <v>23</v>
      </c>
      <c r="F385" s="254" t="s">
        <v>400</v>
      </c>
      <c r="G385" s="252"/>
      <c r="H385" s="255">
        <v>29.841999999999999</v>
      </c>
      <c r="I385" s="256"/>
      <c r="J385" s="252"/>
      <c r="K385" s="252"/>
      <c r="L385" s="257"/>
      <c r="M385" s="258"/>
      <c r="N385" s="259"/>
      <c r="O385" s="259"/>
      <c r="P385" s="259"/>
      <c r="Q385" s="259"/>
      <c r="R385" s="259"/>
      <c r="S385" s="259"/>
      <c r="T385" s="260"/>
      <c r="AT385" s="261" t="s">
        <v>162</v>
      </c>
      <c r="AU385" s="261" t="s">
        <v>86</v>
      </c>
      <c r="AV385" s="12" t="s">
        <v>86</v>
      </c>
      <c r="AW385" s="12" t="s">
        <v>40</v>
      </c>
      <c r="AX385" s="12" t="s">
        <v>77</v>
      </c>
      <c r="AY385" s="261" t="s">
        <v>148</v>
      </c>
    </row>
    <row r="386" s="12" customFormat="1">
      <c r="B386" s="251"/>
      <c r="C386" s="252"/>
      <c r="D386" s="247" t="s">
        <v>162</v>
      </c>
      <c r="E386" s="253" t="s">
        <v>23</v>
      </c>
      <c r="F386" s="254" t="s">
        <v>401</v>
      </c>
      <c r="G386" s="252"/>
      <c r="H386" s="255">
        <v>33.899000000000001</v>
      </c>
      <c r="I386" s="256"/>
      <c r="J386" s="252"/>
      <c r="K386" s="252"/>
      <c r="L386" s="257"/>
      <c r="M386" s="258"/>
      <c r="N386" s="259"/>
      <c r="O386" s="259"/>
      <c r="P386" s="259"/>
      <c r="Q386" s="259"/>
      <c r="R386" s="259"/>
      <c r="S386" s="259"/>
      <c r="T386" s="260"/>
      <c r="AT386" s="261" t="s">
        <v>162</v>
      </c>
      <c r="AU386" s="261" t="s">
        <v>86</v>
      </c>
      <c r="AV386" s="12" t="s">
        <v>86</v>
      </c>
      <c r="AW386" s="12" t="s">
        <v>40</v>
      </c>
      <c r="AX386" s="12" t="s">
        <v>77</v>
      </c>
      <c r="AY386" s="261" t="s">
        <v>148</v>
      </c>
    </row>
    <row r="387" s="13" customFormat="1">
      <c r="B387" s="262"/>
      <c r="C387" s="263"/>
      <c r="D387" s="247" t="s">
        <v>162</v>
      </c>
      <c r="E387" s="264" t="s">
        <v>23</v>
      </c>
      <c r="F387" s="265" t="s">
        <v>165</v>
      </c>
      <c r="G387" s="263"/>
      <c r="H387" s="266">
        <v>451.67500000000001</v>
      </c>
      <c r="I387" s="267"/>
      <c r="J387" s="263"/>
      <c r="K387" s="263"/>
      <c r="L387" s="268"/>
      <c r="M387" s="269"/>
      <c r="N387" s="270"/>
      <c r="O387" s="270"/>
      <c r="P387" s="270"/>
      <c r="Q387" s="270"/>
      <c r="R387" s="270"/>
      <c r="S387" s="270"/>
      <c r="T387" s="271"/>
      <c r="AT387" s="272" t="s">
        <v>162</v>
      </c>
      <c r="AU387" s="272" t="s">
        <v>86</v>
      </c>
      <c r="AV387" s="13" t="s">
        <v>156</v>
      </c>
      <c r="AW387" s="13" t="s">
        <v>40</v>
      </c>
      <c r="AX387" s="13" t="s">
        <v>84</v>
      </c>
      <c r="AY387" s="272" t="s">
        <v>148</v>
      </c>
    </row>
    <row r="388" s="1" customFormat="1" ht="25.5" customHeight="1">
      <c r="B388" s="46"/>
      <c r="C388" s="235" t="s">
        <v>9</v>
      </c>
      <c r="D388" s="235" t="s">
        <v>151</v>
      </c>
      <c r="E388" s="236" t="s">
        <v>402</v>
      </c>
      <c r="F388" s="237" t="s">
        <v>403</v>
      </c>
      <c r="G388" s="238" t="s">
        <v>154</v>
      </c>
      <c r="H388" s="239">
        <v>451.67500000000001</v>
      </c>
      <c r="I388" s="240"/>
      <c r="J388" s="241">
        <f>ROUND(I388*H388,2)</f>
        <v>0</v>
      </c>
      <c r="K388" s="237" t="s">
        <v>23</v>
      </c>
      <c r="L388" s="72"/>
      <c r="M388" s="242" t="s">
        <v>23</v>
      </c>
      <c r="N388" s="243" t="s">
        <v>48</v>
      </c>
      <c r="O388" s="47"/>
      <c r="P388" s="244">
        <f>O388*H388</f>
        <v>0</v>
      </c>
      <c r="Q388" s="244">
        <v>0</v>
      </c>
      <c r="R388" s="244">
        <f>Q388*H388</f>
        <v>0</v>
      </c>
      <c r="S388" s="244">
        <v>0</v>
      </c>
      <c r="T388" s="245">
        <f>S388*H388</f>
        <v>0</v>
      </c>
      <c r="AR388" s="24" t="s">
        <v>156</v>
      </c>
      <c r="AT388" s="24" t="s">
        <v>151</v>
      </c>
      <c r="AU388" s="24" t="s">
        <v>86</v>
      </c>
      <c r="AY388" s="24" t="s">
        <v>148</v>
      </c>
      <c r="BE388" s="246">
        <f>IF(N388="základní",J388,0)</f>
        <v>0</v>
      </c>
      <c r="BF388" s="246">
        <f>IF(N388="snížená",J388,0)</f>
        <v>0</v>
      </c>
      <c r="BG388" s="246">
        <f>IF(N388="zákl. přenesená",J388,0)</f>
        <v>0</v>
      </c>
      <c r="BH388" s="246">
        <f>IF(N388="sníž. přenesená",J388,0)</f>
        <v>0</v>
      </c>
      <c r="BI388" s="246">
        <f>IF(N388="nulová",J388,0)</f>
        <v>0</v>
      </c>
      <c r="BJ388" s="24" t="s">
        <v>84</v>
      </c>
      <c r="BK388" s="246">
        <f>ROUND(I388*H388,2)</f>
        <v>0</v>
      </c>
      <c r="BL388" s="24" t="s">
        <v>156</v>
      </c>
      <c r="BM388" s="24" t="s">
        <v>404</v>
      </c>
    </row>
    <row r="389" s="1" customFormat="1">
      <c r="B389" s="46"/>
      <c r="C389" s="74"/>
      <c r="D389" s="247" t="s">
        <v>158</v>
      </c>
      <c r="E389" s="74"/>
      <c r="F389" s="248" t="s">
        <v>405</v>
      </c>
      <c r="G389" s="74"/>
      <c r="H389" s="74"/>
      <c r="I389" s="203"/>
      <c r="J389" s="74"/>
      <c r="K389" s="74"/>
      <c r="L389" s="72"/>
      <c r="M389" s="249"/>
      <c r="N389" s="47"/>
      <c r="O389" s="47"/>
      <c r="P389" s="47"/>
      <c r="Q389" s="47"/>
      <c r="R389" s="47"/>
      <c r="S389" s="47"/>
      <c r="T389" s="95"/>
      <c r="AT389" s="24" t="s">
        <v>158</v>
      </c>
      <c r="AU389" s="24" t="s">
        <v>86</v>
      </c>
    </row>
    <row r="390" s="1" customFormat="1">
      <c r="B390" s="46"/>
      <c r="C390" s="74"/>
      <c r="D390" s="247" t="s">
        <v>160</v>
      </c>
      <c r="E390" s="74"/>
      <c r="F390" s="250" t="s">
        <v>390</v>
      </c>
      <c r="G390" s="74"/>
      <c r="H390" s="74"/>
      <c r="I390" s="203"/>
      <c r="J390" s="74"/>
      <c r="K390" s="74"/>
      <c r="L390" s="72"/>
      <c r="M390" s="249"/>
      <c r="N390" s="47"/>
      <c r="O390" s="47"/>
      <c r="P390" s="47"/>
      <c r="Q390" s="47"/>
      <c r="R390" s="47"/>
      <c r="S390" s="47"/>
      <c r="T390" s="95"/>
      <c r="AT390" s="24" t="s">
        <v>160</v>
      </c>
      <c r="AU390" s="24" t="s">
        <v>86</v>
      </c>
    </row>
    <row r="391" s="1" customFormat="1" ht="25.5" customHeight="1">
      <c r="B391" s="46"/>
      <c r="C391" s="235" t="s">
        <v>406</v>
      </c>
      <c r="D391" s="235" t="s">
        <v>151</v>
      </c>
      <c r="E391" s="236" t="s">
        <v>407</v>
      </c>
      <c r="F391" s="237" t="s">
        <v>408</v>
      </c>
      <c r="G391" s="238" t="s">
        <v>154</v>
      </c>
      <c r="H391" s="239">
        <v>451.67500000000001</v>
      </c>
      <c r="I391" s="240"/>
      <c r="J391" s="241">
        <f>ROUND(I391*H391,2)</f>
        <v>0</v>
      </c>
      <c r="K391" s="237" t="s">
        <v>155</v>
      </c>
      <c r="L391" s="72"/>
      <c r="M391" s="242" t="s">
        <v>23</v>
      </c>
      <c r="N391" s="243" t="s">
        <v>48</v>
      </c>
      <c r="O391" s="47"/>
      <c r="P391" s="244">
        <f>O391*H391</f>
        <v>0</v>
      </c>
      <c r="Q391" s="244">
        <v>0</v>
      </c>
      <c r="R391" s="244">
        <f>Q391*H391</f>
        <v>0</v>
      </c>
      <c r="S391" s="244">
        <v>0</v>
      </c>
      <c r="T391" s="245">
        <f>S391*H391</f>
        <v>0</v>
      </c>
      <c r="AR391" s="24" t="s">
        <v>156</v>
      </c>
      <c r="AT391" s="24" t="s">
        <v>151</v>
      </c>
      <c r="AU391" s="24" t="s">
        <v>86</v>
      </c>
      <c r="AY391" s="24" t="s">
        <v>148</v>
      </c>
      <c r="BE391" s="246">
        <f>IF(N391="základní",J391,0)</f>
        <v>0</v>
      </c>
      <c r="BF391" s="246">
        <f>IF(N391="snížená",J391,0)</f>
        <v>0</v>
      </c>
      <c r="BG391" s="246">
        <f>IF(N391="zákl. přenesená",J391,0)</f>
        <v>0</v>
      </c>
      <c r="BH391" s="246">
        <f>IF(N391="sníž. přenesená",J391,0)</f>
        <v>0</v>
      </c>
      <c r="BI391" s="246">
        <f>IF(N391="nulová",J391,0)</f>
        <v>0</v>
      </c>
      <c r="BJ391" s="24" t="s">
        <v>84</v>
      </c>
      <c r="BK391" s="246">
        <f>ROUND(I391*H391,2)</f>
        <v>0</v>
      </c>
      <c r="BL391" s="24" t="s">
        <v>156</v>
      </c>
      <c r="BM391" s="24" t="s">
        <v>409</v>
      </c>
    </row>
    <row r="392" s="1" customFormat="1">
      <c r="B392" s="46"/>
      <c r="C392" s="74"/>
      <c r="D392" s="247" t="s">
        <v>158</v>
      </c>
      <c r="E392" s="74"/>
      <c r="F392" s="248" t="s">
        <v>410</v>
      </c>
      <c r="G392" s="74"/>
      <c r="H392" s="74"/>
      <c r="I392" s="203"/>
      <c r="J392" s="74"/>
      <c r="K392" s="74"/>
      <c r="L392" s="72"/>
      <c r="M392" s="249"/>
      <c r="N392" s="47"/>
      <c r="O392" s="47"/>
      <c r="P392" s="47"/>
      <c r="Q392" s="47"/>
      <c r="R392" s="47"/>
      <c r="S392" s="47"/>
      <c r="T392" s="95"/>
      <c r="AT392" s="24" t="s">
        <v>158</v>
      </c>
      <c r="AU392" s="24" t="s">
        <v>86</v>
      </c>
    </row>
    <row r="393" s="1" customFormat="1">
      <c r="B393" s="46"/>
      <c r="C393" s="74"/>
      <c r="D393" s="247" t="s">
        <v>160</v>
      </c>
      <c r="E393" s="74"/>
      <c r="F393" s="250" t="s">
        <v>411</v>
      </c>
      <c r="G393" s="74"/>
      <c r="H393" s="74"/>
      <c r="I393" s="203"/>
      <c r="J393" s="74"/>
      <c r="K393" s="74"/>
      <c r="L393" s="72"/>
      <c r="M393" s="249"/>
      <c r="N393" s="47"/>
      <c r="O393" s="47"/>
      <c r="P393" s="47"/>
      <c r="Q393" s="47"/>
      <c r="R393" s="47"/>
      <c r="S393" s="47"/>
      <c r="T393" s="95"/>
      <c r="AT393" s="24" t="s">
        <v>160</v>
      </c>
      <c r="AU393" s="24" t="s">
        <v>86</v>
      </c>
    </row>
    <row r="394" s="1" customFormat="1" ht="25.5" customHeight="1">
      <c r="B394" s="46"/>
      <c r="C394" s="235" t="s">
        <v>412</v>
      </c>
      <c r="D394" s="235" t="s">
        <v>151</v>
      </c>
      <c r="E394" s="236" t="s">
        <v>413</v>
      </c>
      <c r="F394" s="237" t="s">
        <v>414</v>
      </c>
      <c r="G394" s="238" t="s">
        <v>415</v>
      </c>
      <c r="H394" s="239">
        <v>1</v>
      </c>
      <c r="I394" s="240"/>
      <c r="J394" s="241">
        <f>ROUND(I394*H394,2)</f>
        <v>0</v>
      </c>
      <c r="K394" s="237" t="s">
        <v>23</v>
      </c>
      <c r="L394" s="72"/>
      <c r="M394" s="242" t="s">
        <v>23</v>
      </c>
      <c r="N394" s="243" t="s">
        <v>48</v>
      </c>
      <c r="O394" s="47"/>
      <c r="P394" s="244">
        <f>O394*H394</f>
        <v>0</v>
      </c>
      <c r="Q394" s="244">
        <v>0</v>
      </c>
      <c r="R394" s="244">
        <f>Q394*H394</f>
        <v>0</v>
      </c>
      <c r="S394" s="244">
        <v>0</v>
      </c>
      <c r="T394" s="245">
        <f>S394*H394</f>
        <v>0</v>
      </c>
      <c r="AR394" s="24" t="s">
        <v>156</v>
      </c>
      <c r="AT394" s="24" t="s">
        <v>151</v>
      </c>
      <c r="AU394" s="24" t="s">
        <v>86</v>
      </c>
      <c r="AY394" s="24" t="s">
        <v>148</v>
      </c>
      <c r="BE394" s="246">
        <f>IF(N394="základní",J394,0)</f>
        <v>0</v>
      </c>
      <c r="BF394" s="246">
        <f>IF(N394="snížená",J394,0)</f>
        <v>0</v>
      </c>
      <c r="BG394" s="246">
        <f>IF(N394="zákl. přenesená",J394,0)</f>
        <v>0</v>
      </c>
      <c r="BH394" s="246">
        <f>IF(N394="sníž. přenesená",J394,0)</f>
        <v>0</v>
      </c>
      <c r="BI394" s="246">
        <f>IF(N394="nulová",J394,0)</f>
        <v>0</v>
      </c>
      <c r="BJ394" s="24" t="s">
        <v>84</v>
      </c>
      <c r="BK394" s="246">
        <f>ROUND(I394*H394,2)</f>
        <v>0</v>
      </c>
      <c r="BL394" s="24" t="s">
        <v>156</v>
      </c>
      <c r="BM394" s="24" t="s">
        <v>416</v>
      </c>
    </row>
    <row r="395" s="1" customFormat="1">
      <c r="B395" s="46"/>
      <c r="C395" s="74"/>
      <c r="D395" s="247" t="s">
        <v>158</v>
      </c>
      <c r="E395" s="74"/>
      <c r="F395" s="248" t="s">
        <v>414</v>
      </c>
      <c r="G395" s="74"/>
      <c r="H395" s="74"/>
      <c r="I395" s="203"/>
      <c r="J395" s="74"/>
      <c r="K395" s="74"/>
      <c r="L395" s="72"/>
      <c r="M395" s="249"/>
      <c r="N395" s="47"/>
      <c r="O395" s="47"/>
      <c r="P395" s="47"/>
      <c r="Q395" s="47"/>
      <c r="R395" s="47"/>
      <c r="S395" s="47"/>
      <c r="T395" s="95"/>
      <c r="AT395" s="24" t="s">
        <v>158</v>
      </c>
      <c r="AU395" s="24" t="s">
        <v>86</v>
      </c>
    </row>
    <row r="396" s="1" customFormat="1">
      <c r="B396" s="46"/>
      <c r="C396" s="74"/>
      <c r="D396" s="247" t="s">
        <v>287</v>
      </c>
      <c r="E396" s="74"/>
      <c r="F396" s="250" t="s">
        <v>417</v>
      </c>
      <c r="G396" s="74"/>
      <c r="H396" s="74"/>
      <c r="I396" s="203"/>
      <c r="J396" s="74"/>
      <c r="K396" s="74"/>
      <c r="L396" s="72"/>
      <c r="M396" s="249"/>
      <c r="N396" s="47"/>
      <c r="O396" s="47"/>
      <c r="P396" s="47"/>
      <c r="Q396" s="47"/>
      <c r="R396" s="47"/>
      <c r="S396" s="47"/>
      <c r="T396" s="95"/>
      <c r="AT396" s="24" t="s">
        <v>287</v>
      </c>
      <c r="AU396" s="24" t="s">
        <v>86</v>
      </c>
    </row>
    <row r="397" s="11" customFormat="1" ht="29.88" customHeight="1">
      <c r="B397" s="219"/>
      <c r="C397" s="220"/>
      <c r="D397" s="221" t="s">
        <v>76</v>
      </c>
      <c r="E397" s="233" t="s">
        <v>257</v>
      </c>
      <c r="F397" s="233" t="s">
        <v>258</v>
      </c>
      <c r="G397" s="220"/>
      <c r="H397" s="220"/>
      <c r="I397" s="223"/>
      <c r="J397" s="234">
        <f>BK397</f>
        <v>0</v>
      </c>
      <c r="K397" s="220"/>
      <c r="L397" s="225"/>
      <c r="M397" s="226"/>
      <c r="N397" s="227"/>
      <c r="O397" s="227"/>
      <c r="P397" s="228">
        <f>SUM(P398:P403)</f>
        <v>0</v>
      </c>
      <c r="Q397" s="227"/>
      <c r="R397" s="228">
        <f>SUM(R398:R403)</f>
        <v>0</v>
      </c>
      <c r="S397" s="227"/>
      <c r="T397" s="229">
        <f>SUM(T398:T403)</f>
        <v>0</v>
      </c>
      <c r="AR397" s="230" t="s">
        <v>84</v>
      </c>
      <c r="AT397" s="231" t="s">
        <v>76</v>
      </c>
      <c r="AU397" s="231" t="s">
        <v>84</v>
      </c>
      <c r="AY397" s="230" t="s">
        <v>148</v>
      </c>
      <c r="BK397" s="232">
        <f>SUM(BK398:BK403)</f>
        <v>0</v>
      </c>
    </row>
    <row r="398" s="1" customFormat="1" ht="25.5" customHeight="1">
      <c r="B398" s="46"/>
      <c r="C398" s="235" t="s">
        <v>418</v>
      </c>
      <c r="D398" s="235" t="s">
        <v>151</v>
      </c>
      <c r="E398" s="236" t="s">
        <v>260</v>
      </c>
      <c r="F398" s="237" t="s">
        <v>261</v>
      </c>
      <c r="G398" s="238" t="s">
        <v>262</v>
      </c>
      <c r="H398" s="239">
        <v>46.235999999999997</v>
      </c>
      <c r="I398" s="240"/>
      <c r="J398" s="241">
        <f>ROUND(I398*H398,2)</f>
        <v>0</v>
      </c>
      <c r="K398" s="237" t="s">
        <v>155</v>
      </c>
      <c r="L398" s="72"/>
      <c r="M398" s="242" t="s">
        <v>23</v>
      </c>
      <c r="N398" s="243" t="s">
        <v>48</v>
      </c>
      <c r="O398" s="47"/>
      <c r="P398" s="244">
        <f>O398*H398</f>
        <v>0</v>
      </c>
      <c r="Q398" s="244">
        <v>0</v>
      </c>
      <c r="R398" s="244">
        <f>Q398*H398</f>
        <v>0</v>
      </c>
      <c r="S398" s="244">
        <v>0</v>
      </c>
      <c r="T398" s="245">
        <f>S398*H398</f>
        <v>0</v>
      </c>
      <c r="AR398" s="24" t="s">
        <v>156</v>
      </c>
      <c r="AT398" s="24" t="s">
        <v>151</v>
      </c>
      <c r="AU398" s="24" t="s">
        <v>86</v>
      </c>
      <c r="AY398" s="24" t="s">
        <v>148</v>
      </c>
      <c r="BE398" s="246">
        <f>IF(N398="základní",J398,0)</f>
        <v>0</v>
      </c>
      <c r="BF398" s="246">
        <f>IF(N398="snížená",J398,0)</f>
        <v>0</v>
      </c>
      <c r="BG398" s="246">
        <f>IF(N398="zákl. přenesená",J398,0)</f>
        <v>0</v>
      </c>
      <c r="BH398" s="246">
        <f>IF(N398="sníž. přenesená",J398,0)</f>
        <v>0</v>
      </c>
      <c r="BI398" s="246">
        <f>IF(N398="nulová",J398,0)</f>
        <v>0</v>
      </c>
      <c r="BJ398" s="24" t="s">
        <v>84</v>
      </c>
      <c r="BK398" s="246">
        <f>ROUND(I398*H398,2)</f>
        <v>0</v>
      </c>
      <c r="BL398" s="24" t="s">
        <v>156</v>
      </c>
      <c r="BM398" s="24" t="s">
        <v>419</v>
      </c>
    </row>
    <row r="399" s="1" customFormat="1">
      <c r="B399" s="46"/>
      <c r="C399" s="74"/>
      <c r="D399" s="247" t="s">
        <v>158</v>
      </c>
      <c r="E399" s="74"/>
      <c r="F399" s="248" t="s">
        <v>264</v>
      </c>
      <c r="G399" s="74"/>
      <c r="H399" s="74"/>
      <c r="I399" s="203"/>
      <c r="J399" s="74"/>
      <c r="K399" s="74"/>
      <c r="L399" s="72"/>
      <c r="M399" s="249"/>
      <c r="N399" s="47"/>
      <c r="O399" s="47"/>
      <c r="P399" s="47"/>
      <c r="Q399" s="47"/>
      <c r="R399" s="47"/>
      <c r="S399" s="47"/>
      <c r="T399" s="95"/>
      <c r="AT399" s="24" t="s">
        <v>158</v>
      </c>
      <c r="AU399" s="24" t="s">
        <v>86</v>
      </c>
    </row>
    <row r="400" s="1" customFormat="1">
      <c r="B400" s="46"/>
      <c r="C400" s="74"/>
      <c r="D400" s="247" t="s">
        <v>160</v>
      </c>
      <c r="E400" s="74"/>
      <c r="F400" s="250" t="s">
        <v>265</v>
      </c>
      <c r="G400" s="74"/>
      <c r="H400" s="74"/>
      <c r="I400" s="203"/>
      <c r="J400" s="74"/>
      <c r="K400" s="74"/>
      <c r="L400" s="72"/>
      <c r="M400" s="249"/>
      <c r="N400" s="47"/>
      <c r="O400" s="47"/>
      <c r="P400" s="47"/>
      <c r="Q400" s="47"/>
      <c r="R400" s="47"/>
      <c r="S400" s="47"/>
      <c r="T400" s="95"/>
      <c r="AT400" s="24" t="s">
        <v>160</v>
      </c>
      <c r="AU400" s="24" t="s">
        <v>86</v>
      </c>
    </row>
    <row r="401" s="1" customFormat="1" ht="25.5" customHeight="1">
      <c r="B401" s="46"/>
      <c r="C401" s="235" t="s">
        <v>420</v>
      </c>
      <c r="D401" s="235" t="s">
        <v>151</v>
      </c>
      <c r="E401" s="236" t="s">
        <v>267</v>
      </c>
      <c r="F401" s="237" t="s">
        <v>268</v>
      </c>
      <c r="G401" s="238" t="s">
        <v>262</v>
      </c>
      <c r="H401" s="239">
        <v>4.165</v>
      </c>
      <c r="I401" s="240"/>
      <c r="J401" s="241">
        <f>ROUND(I401*H401,2)</f>
        <v>0</v>
      </c>
      <c r="K401" s="237" t="s">
        <v>23</v>
      </c>
      <c r="L401" s="72"/>
      <c r="M401" s="242" t="s">
        <v>23</v>
      </c>
      <c r="N401" s="243" t="s">
        <v>48</v>
      </c>
      <c r="O401" s="47"/>
      <c r="P401" s="244">
        <f>O401*H401</f>
        <v>0</v>
      </c>
      <c r="Q401" s="244">
        <v>0</v>
      </c>
      <c r="R401" s="244">
        <f>Q401*H401</f>
        <v>0</v>
      </c>
      <c r="S401" s="244">
        <v>0</v>
      </c>
      <c r="T401" s="245">
        <f>S401*H401</f>
        <v>0</v>
      </c>
      <c r="AR401" s="24" t="s">
        <v>156</v>
      </c>
      <c r="AT401" s="24" t="s">
        <v>151</v>
      </c>
      <c r="AU401" s="24" t="s">
        <v>86</v>
      </c>
      <c r="AY401" s="24" t="s">
        <v>148</v>
      </c>
      <c r="BE401" s="246">
        <f>IF(N401="základní",J401,0)</f>
        <v>0</v>
      </c>
      <c r="BF401" s="246">
        <f>IF(N401="snížená",J401,0)</f>
        <v>0</v>
      </c>
      <c r="BG401" s="246">
        <f>IF(N401="zákl. přenesená",J401,0)</f>
        <v>0</v>
      </c>
      <c r="BH401" s="246">
        <f>IF(N401="sníž. přenesená",J401,0)</f>
        <v>0</v>
      </c>
      <c r="BI401" s="246">
        <f>IF(N401="nulová",J401,0)</f>
        <v>0</v>
      </c>
      <c r="BJ401" s="24" t="s">
        <v>84</v>
      </c>
      <c r="BK401" s="246">
        <f>ROUND(I401*H401,2)</f>
        <v>0</v>
      </c>
      <c r="BL401" s="24" t="s">
        <v>156</v>
      </c>
      <c r="BM401" s="24" t="s">
        <v>421</v>
      </c>
    </row>
    <row r="402" s="1" customFormat="1">
      <c r="B402" s="46"/>
      <c r="C402" s="74"/>
      <c r="D402" s="247" t="s">
        <v>158</v>
      </c>
      <c r="E402" s="74"/>
      <c r="F402" s="248" t="s">
        <v>270</v>
      </c>
      <c r="G402" s="74"/>
      <c r="H402" s="74"/>
      <c r="I402" s="203"/>
      <c r="J402" s="74"/>
      <c r="K402" s="74"/>
      <c r="L402" s="72"/>
      <c r="M402" s="249"/>
      <c r="N402" s="47"/>
      <c r="O402" s="47"/>
      <c r="P402" s="47"/>
      <c r="Q402" s="47"/>
      <c r="R402" s="47"/>
      <c r="S402" s="47"/>
      <c r="T402" s="95"/>
      <c r="AT402" s="24" t="s">
        <v>158</v>
      </c>
      <c r="AU402" s="24" t="s">
        <v>86</v>
      </c>
    </row>
    <row r="403" s="12" customFormat="1">
      <c r="B403" s="251"/>
      <c r="C403" s="252"/>
      <c r="D403" s="247" t="s">
        <v>162</v>
      </c>
      <c r="E403" s="253" t="s">
        <v>23</v>
      </c>
      <c r="F403" s="254" t="s">
        <v>422</v>
      </c>
      <c r="G403" s="252"/>
      <c r="H403" s="255">
        <v>4.165</v>
      </c>
      <c r="I403" s="256"/>
      <c r="J403" s="252"/>
      <c r="K403" s="252"/>
      <c r="L403" s="257"/>
      <c r="M403" s="258"/>
      <c r="N403" s="259"/>
      <c r="O403" s="259"/>
      <c r="P403" s="259"/>
      <c r="Q403" s="259"/>
      <c r="R403" s="259"/>
      <c r="S403" s="259"/>
      <c r="T403" s="260"/>
      <c r="AT403" s="261" t="s">
        <v>162</v>
      </c>
      <c r="AU403" s="261" t="s">
        <v>86</v>
      </c>
      <c r="AV403" s="12" t="s">
        <v>86</v>
      </c>
      <c r="AW403" s="12" t="s">
        <v>40</v>
      </c>
      <c r="AX403" s="12" t="s">
        <v>84</v>
      </c>
      <c r="AY403" s="261" t="s">
        <v>148</v>
      </c>
    </row>
    <row r="404" s="11" customFormat="1" ht="29.88" customHeight="1">
      <c r="B404" s="219"/>
      <c r="C404" s="220"/>
      <c r="D404" s="221" t="s">
        <v>76</v>
      </c>
      <c r="E404" s="233" t="s">
        <v>273</v>
      </c>
      <c r="F404" s="233" t="s">
        <v>274</v>
      </c>
      <c r="G404" s="220"/>
      <c r="H404" s="220"/>
      <c r="I404" s="223"/>
      <c r="J404" s="234">
        <f>BK404</f>
        <v>0</v>
      </c>
      <c r="K404" s="220"/>
      <c r="L404" s="225"/>
      <c r="M404" s="226"/>
      <c r="N404" s="227"/>
      <c r="O404" s="227"/>
      <c r="P404" s="228">
        <f>SUM(P405:P407)</f>
        <v>0</v>
      </c>
      <c r="Q404" s="227"/>
      <c r="R404" s="228">
        <f>SUM(R405:R407)</f>
        <v>0</v>
      </c>
      <c r="S404" s="227"/>
      <c r="T404" s="229">
        <f>SUM(T405:T407)</f>
        <v>0</v>
      </c>
      <c r="AR404" s="230" t="s">
        <v>84</v>
      </c>
      <c r="AT404" s="231" t="s">
        <v>76</v>
      </c>
      <c r="AU404" s="231" t="s">
        <v>84</v>
      </c>
      <c r="AY404" s="230" t="s">
        <v>148</v>
      </c>
      <c r="BK404" s="232">
        <f>SUM(BK405:BK407)</f>
        <v>0</v>
      </c>
    </row>
    <row r="405" s="1" customFormat="1" ht="16.5" customHeight="1">
      <c r="B405" s="46"/>
      <c r="C405" s="235" t="s">
        <v>423</v>
      </c>
      <c r="D405" s="235" t="s">
        <v>151</v>
      </c>
      <c r="E405" s="236" t="s">
        <v>276</v>
      </c>
      <c r="F405" s="237" t="s">
        <v>277</v>
      </c>
      <c r="G405" s="238" t="s">
        <v>262</v>
      </c>
      <c r="H405" s="239">
        <v>16.006</v>
      </c>
      <c r="I405" s="240"/>
      <c r="J405" s="241">
        <f>ROUND(I405*H405,2)</f>
        <v>0</v>
      </c>
      <c r="K405" s="237" t="s">
        <v>155</v>
      </c>
      <c r="L405" s="72"/>
      <c r="M405" s="242" t="s">
        <v>23</v>
      </c>
      <c r="N405" s="243" t="s">
        <v>48</v>
      </c>
      <c r="O405" s="47"/>
      <c r="P405" s="244">
        <f>O405*H405</f>
        <v>0</v>
      </c>
      <c r="Q405" s="244">
        <v>0</v>
      </c>
      <c r="R405" s="244">
        <f>Q405*H405</f>
        <v>0</v>
      </c>
      <c r="S405" s="244">
        <v>0</v>
      </c>
      <c r="T405" s="245">
        <f>S405*H405</f>
        <v>0</v>
      </c>
      <c r="AR405" s="24" t="s">
        <v>156</v>
      </c>
      <c r="AT405" s="24" t="s">
        <v>151</v>
      </c>
      <c r="AU405" s="24" t="s">
        <v>86</v>
      </c>
      <c r="AY405" s="24" t="s">
        <v>148</v>
      </c>
      <c r="BE405" s="246">
        <f>IF(N405="základní",J405,0)</f>
        <v>0</v>
      </c>
      <c r="BF405" s="246">
        <f>IF(N405="snížená",J405,0)</f>
        <v>0</v>
      </c>
      <c r="BG405" s="246">
        <f>IF(N405="zákl. přenesená",J405,0)</f>
        <v>0</v>
      </c>
      <c r="BH405" s="246">
        <f>IF(N405="sníž. přenesená",J405,0)</f>
        <v>0</v>
      </c>
      <c r="BI405" s="246">
        <f>IF(N405="nulová",J405,0)</f>
        <v>0</v>
      </c>
      <c r="BJ405" s="24" t="s">
        <v>84</v>
      </c>
      <c r="BK405" s="246">
        <f>ROUND(I405*H405,2)</f>
        <v>0</v>
      </c>
      <c r="BL405" s="24" t="s">
        <v>156</v>
      </c>
      <c r="BM405" s="24" t="s">
        <v>424</v>
      </c>
    </row>
    <row r="406" s="1" customFormat="1">
      <c r="B406" s="46"/>
      <c r="C406" s="74"/>
      <c r="D406" s="247" t="s">
        <v>158</v>
      </c>
      <c r="E406" s="74"/>
      <c r="F406" s="248" t="s">
        <v>279</v>
      </c>
      <c r="G406" s="74"/>
      <c r="H406" s="74"/>
      <c r="I406" s="203"/>
      <c r="J406" s="74"/>
      <c r="K406" s="74"/>
      <c r="L406" s="72"/>
      <c r="M406" s="249"/>
      <c r="N406" s="47"/>
      <c r="O406" s="47"/>
      <c r="P406" s="47"/>
      <c r="Q406" s="47"/>
      <c r="R406" s="47"/>
      <c r="S406" s="47"/>
      <c r="T406" s="95"/>
      <c r="AT406" s="24" t="s">
        <v>158</v>
      </c>
      <c r="AU406" s="24" t="s">
        <v>86</v>
      </c>
    </row>
    <row r="407" s="1" customFormat="1">
      <c r="B407" s="46"/>
      <c r="C407" s="74"/>
      <c r="D407" s="247" t="s">
        <v>160</v>
      </c>
      <c r="E407" s="74"/>
      <c r="F407" s="250" t="s">
        <v>280</v>
      </c>
      <c r="G407" s="74"/>
      <c r="H407" s="74"/>
      <c r="I407" s="203"/>
      <c r="J407" s="74"/>
      <c r="K407" s="74"/>
      <c r="L407" s="72"/>
      <c r="M407" s="284"/>
      <c r="N407" s="285"/>
      <c r="O407" s="285"/>
      <c r="P407" s="285"/>
      <c r="Q407" s="285"/>
      <c r="R407" s="285"/>
      <c r="S407" s="285"/>
      <c r="T407" s="286"/>
      <c r="AT407" s="24" t="s">
        <v>160</v>
      </c>
      <c r="AU407" s="24" t="s">
        <v>86</v>
      </c>
    </row>
    <row r="408" s="1" customFormat="1" ht="6.96" customHeight="1">
      <c r="B408" s="67"/>
      <c r="C408" s="68"/>
      <c r="D408" s="68"/>
      <c r="E408" s="68"/>
      <c r="F408" s="68"/>
      <c r="G408" s="68"/>
      <c r="H408" s="68"/>
      <c r="I408" s="178"/>
      <c r="J408" s="68"/>
      <c r="K408" s="68"/>
      <c r="L408" s="72"/>
    </row>
  </sheetData>
  <sheetProtection sheet="1" autoFilter="0" formatColumns="0" formatRows="0" objects="1" scenarios="1" spinCount="100000" saltValue="uqUks4XtOl0wD3+W0LtUSY54dXLVDTmyHtThdd1eNlfPj4N0khHLmgQR614lZbVyhq7b4WOVVC51SFQGi8bEbA==" hashValue="xwtyEybO2hIDufaXbgV1+esZbeKPvFygC5jnU7DwJHbBsMRDFWI1brM4RR2pgM/WKjPvHNQrqgJ2rC5XD1Reyg==" algorithmName="SHA-512" password="CC35"/>
  <autoFilter ref="C85:K407"/>
  <mergeCells count="13">
    <mergeCell ref="E7:H7"/>
    <mergeCell ref="E9:H9"/>
    <mergeCell ref="E11:H11"/>
    <mergeCell ref="E26:H26"/>
    <mergeCell ref="E47:H47"/>
    <mergeCell ref="E49:H49"/>
    <mergeCell ref="E51:H51"/>
    <mergeCell ref="J55:J56"/>
    <mergeCell ref="E74:H74"/>
    <mergeCell ref="E76:H76"/>
    <mergeCell ref="E78:H78"/>
    <mergeCell ref="G1:H1"/>
    <mergeCell ref="L2:V2"/>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113</v>
      </c>
      <c r="G1" s="151" t="s">
        <v>114</v>
      </c>
      <c r="H1" s="151"/>
      <c r="I1" s="152"/>
      <c r="J1" s="151" t="s">
        <v>115</v>
      </c>
      <c r="K1" s="150" t="s">
        <v>116</v>
      </c>
      <c r="L1" s="151" t="s">
        <v>117</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100</v>
      </c>
    </row>
    <row r="3" ht="6.96" customHeight="1">
      <c r="B3" s="25"/>
      <c r="C3" s="26"/>
      <c r="D3" s="26"/>
      <c r="E3" s="26"/>
      <c r="F3" s="26"/>
      <c r="G3" s="26"/>
      <c r="H3" s="26"/>
      <c r="I3" s="153"/>
      <c r="J3" s="26"/>
      <c r="K3" s="27"/>
      <c r="AT3" s="24" t="s">
        <v>86</v>
      </c>
    </row>
    <row r="4" ht="36.96" customHeight="1">
      <c r="B4" s="28"/>
      <c r="C4" s="29"/>
      <c r="D4" s="30" t="s">
        <v>118</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VD Předměřice, oprava nástaveb jezových pilířů</v>
      </c>
      <c r="F7" s="40"/>
      <c r="G7" s="40"/>
      <c r="H7" s="40"/>
      <c r="I7" s="154"/>
      <c r="J7" s="29"/>
      <c r="K7" s="31"/>
    </row>
    <row r="8">
      <c r="B8" s="28"/>
      <c r="C8" s="29"/>
      <c r="D8" s="40" t="s">
        <v>119</v>
      </c>
      <c r="E8" s="29"/>
      <c r="F8" s="29"/>
      <c r="G8" s="29"/>
      <c r="H8" s="29"/>
      <c r="I8" s="154"/>
      <c r="J8" s="29"/>
      <c r="K8" s="31"/>
    </row>
    <row r="9" s="1" customFormat="1" ht="16.5" customHeight="1">
      <c r="B9" s="46"/>
      <c r="C9" s="47"/>
      <c r="D9" s="47"/>
      <c r="E9" s="155" t="s">
        <v>425</v>
      </c>
      <c r="F9" s="47"/>
      <c r="G9" s="47"/>
      <c r="H9" s="47"/>
      <c r="I9" s="156"/>
      <c r="J9" s="47"/>
      <c r="K9" s="51"/>
    </row>
    <row r="10" s="1" customFormat="1">
      <c r="B10" s="46"/>
      <c r="C10" s="47"/>
      <c r="D10" s="40" t="s">
        <v>121</v>
      </c>
      <c r="E10" s="47"/>
      <c r="F10" s="47"/>
      <c r="G10" s="47"/>
      <c r="H10" s="47"/>
      <c r="I10" s="156"/>
      <c r="J10" s="47"/>
      <c r="K10" s="51"/>
    </row>
    <row r="11" s="1" customFormat="1" ht="36.96" customHeight="1">
      <c r="B11" s="46"/>
      <c r="C11" s="47"/>
      <c r="D11" s="47"/>
      <c r="E11" s="157" t="s">
        <v>426</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23</v>
      </c>
      <c r="K13" s="51"/>
    </row>
    <row r="14" s="1" customFormat="1" ht="14.4" customHeight="1">
      <c r="B14" s="46"/>
      <c r="C14" s="47"/>
      <c r="D14" s="40" t="s">
        <v>24</v>
      </c>
      <c r="E14" s="47"/>
      <c r="F14" s="35" t="s">
        <v>25</v>
      </c>
      <c r="G14" s="47"/>
      <c r="H14" s="47"/>
      <c r="I14" s="158" t="s">
        <v>26</v>
      </c>
      <c r="J14" s="159" t="str">
        <f>'Rekapitulace stavby'!AN8</f>
        <v>4. 8. 2017</v>
      </c>
      <c r="K14" s="51"/>
    </row>
    <row r="15" s="1" customFormat="1" ht="10.8" customHeight="1">
      <c r="B15" s="46"/>
      <c r="C15" s="47"/>
      <c r="D15" s="47"/>
      <c r="E15" s="47"/>
      <c r="F15" s="47"/>
      <c r="G15" s="47"/>
      <c r="H15" s="47"/>
      <c r="I15" s="156"/>
      <c r="J15" s="47"/>
      <c r="K15" s="51"/>
    </row>
    <row r="16" s="1" customFormat="1" ht="14.4" customHeight="1">
      <c r="B16" s="46"/>
      <c r="C16" s="47"/>
      <c r="D16" s="40" t="s">
        <v>28</v>
      </c>
      <c r="E16" s="47"/>
      <c r="F16" s="47"/>
      <c r="G16" s="47"/>
      <c r="H16" s="47"/>
      <c r="I16" s="158" t="s">
        <v>29</v>
      </c>
      <c r="J16" s="35" t="s">
        <v>30</v>
      </c>
      <c r="K16" s="51"/>
    </row>
    <row r="17" s="1" customFormat="1" ht="18" customHeight="1">
      <c r="B17" s="46"/>
      <c r="C17" s="47"/>
      <c r="D17" s="47"/>
      <c r="E17" s="35" t="s">
        <v>31</v>
      </c>
      <c r="F17" s="47"/>
      <c r="G17" s="47"/>
      <c r="H17" s="47"/>
      <c r="I17" s="158" t="s">
        <v>32</v>
      </c>
      <c r="J17" s="35" t="s">
        <v>33</v>
      </c>
      <c r="K17" s="51"/>
    </row>
    <row r="18" s="1" customFormat="1" ht="6.96" customHeight="1">
      <c r="B18" s="46"/>
      <c r="C18" s="47"/>
      <c r="D18" s="47"/>
      <c r="E18" s="47"/>
      <c r="F18" s="47"/>
      <c r="G18" s="47"/>
      <c r="H18" s="47"/>
      <c r="I18" s="156"/>
      <c r="J18" s="47"/>
      <c r="K18" s="51"/>
    </row>
    <row r="19" s="1" customFormat="1" ht="14.4" customHeight="1">
      <c r="B19" s="46"/>
      <c r="C19" s="47"/>
      <c r="D19" s="40" t="s">
        <v>34</v>
      </c>
      <c r="E19" s="47"/>
      <c r="F19" s="47"/>
      <c r="G19" s="47"/>
      <c r="H19" s="47"/>
      <c r="I19" s="158" t="s">
        <v>29</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32</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36</v>
      </c>
      <c r="E22" s="47"/>
      <c r="F22" s="47"/>
      <c r="G22" s="47"/>
      <c r="H22" s="47"/>
      <c r="I22" s="158" t="s">
        <v>29</v>
      </c>
      <c r="J22" s="35" t="s">
        <v>37</v>
      </c>
      <c r="K22" s="51"/>
    </row>
    <row r="23" s="1" customFormat="1" ht="18" customHeight="1">
      <c r="B23" s="46"/>
      <c r="C23" s="47"/>
      <c r="D23" s="47"/>
      <c r="E23" s="35" t="s">
        <v>38</v>
      </c>
      <c r="F23" s="47"/>
      <c r="G23" s="47"/>
      <c r="H23" s="47"/>
      <c r="I23" s="158" t="s">
        <v>32</v>
      </c>
      <c r="J23" s="35" t="s">
        <v>39</v>
      </c>
      <c r="K23" s="51"/>
    </row>
    <row r="24" s="1" customFormat="1" ht="6.96" customHeight="1">
      <c r="B24" s="46"/>
      <c r="C24" s="47"/>
      <c r="D24" s="47"/>
      <c r="E24" s="47"/>
      <c r="F24" s="47"/>
      <c r="G24" s="47"/>
      <c r="H24" s="47"/>
      <c r="I24" s="156"/>
      <c r="J24" s="47"/>
      <c r="K24" s="51"/>
    </row>
    <row r="25" s="1" customFormat="1" ht="14.4" customHeight="1">
      <c r="B25" s="46"/>
      <c r="C25" s="47"/>
      <c r="D25" s="40" t="s">
        <v>41</v>
      </c>
      <c r="E25" s="47"/>
      <c r="F25" s="47"/>
      <c r="G25" s="47"/>
      <c r="H25" s="47"/>
      <c r="I25" s="156"/>
      <c r="J25" s="47"/>
      <c r="K25" s="51"/>
    </row>
    <row r="26" s="7" customFormat="1" ht="16.5" customHeight="1">
      <c r="B26" s="160"/>
      <c r="C26" s="161"/>
      <c r="D26" s="161"/>
      <c r="E26" s="44" t="s">
        <v>23</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43</v>
      </c>
      <c r="E29" s="47"/>
      <c r="F29" s="47"/>
      <c r="G29" s="47"/>
      <c r="H29" s="47"/>
      <c r="I29" s="156"/>
      <c r="J29" s="167">
        <f>ROUND(J85,2)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45</v>
      </c>
      <c r="G31" s="47"/>
      <c r="H31" s="47"/>
      <c r="I31" s="168" t="s">
        <v>44</v>
      </c>
      <c r="J31" s="52" t="s">
        <v>46</v>
      </c>
      <c r="K31" s="51"/>
    </row>
    <row r="32" s="1" customFormat="1" ht="14.4" customHeight="1">
      <c r="B32" s="46"/>
      <c r="C32" s="47"/>
      <c r="D32" s="55" t="s">
        <v>47</v>
      </c>
      <c r="E32" s="55" t="s">
        <v>48</v>
      </c>
      <c r="F32" s="169">
        <f>ROUND(SUM(BE85:BE165), 2)</f>
        <v>0</v>
      </c>
      <c r="G32" s="47"/>
      <c r="H32" s="47"/>
      <c r="I32" s="170">
        <v>0.20999999999999999</v>
      </c>
      <c r="J32" s="169">
        <f>ROUND(ROUND((SUM(BE85:BE165)), 2)*I32, 2)</f>
        <v>0</v>
      </c>
      <c r="K32" s="51"/>
    </row>
    <row r="33" s="1" customFormat="1" ht="14.4" customHeight="1">
      <c r="B33" s="46"/>
      <c r="C33" s="47"/>
      <c r="D33" s="47"/>
      <c r="E33" s="55" t="s">
        <v>49</v>
      </c>
      <c r="F33" s="169">
        <f>ROUND(SUM(BF85:BF165), 2)</f>
        <v>0</v>
      </c>
      <c r="G33" s="47"/>
      <c r="H33" s="47"/>
      <c r="I33" s="170">
        <v>0.14999999999999999</v>
      </c>
      <c r="J33" s="169">
        <f>ROUND(ROUND((SUM(BF85:BF165)), 2)*I33, 2)</f>
        <v>0</v>
      </c>
      <c r="K33" s="51"/>
    </row>
    <row r="34" hidden="1" s="1" customFormat="1" ht="14.4" customHeight="1">
      <c r="B34" s="46"/>
      <c r="C34" s="47"/>
      <c r="D34" s="47"/>
      <c r="E34" s="55" t="s">
        <v>50</v>
      </c>
      <c r="F34" s="169">
        <f>ROUND(SUM(BG85:BG165), 2)</f>
        <v>0</v>
      </c>
      <c r="G34" s="47"/>
      <c r="H34" s="47"/>
      <c r="I34" s="170">
        <v>0.20999999999999999</v>
      </c>
      <c r="J34" s="169">
        <v>0</v>
      </c>
      <c r="K34" s="51"/>
    </row>
    <row r="35" hidden="1" s="1" customFormat="1" ht="14.4" customHeight="1">
      <c r="B35" s="46"/>
      <c r="C35" s="47"/>
      <c r="D35" s="47"/>
      <c r="E35" s="55" t="s">
        <v>51</v>
      </c>
      <c r="F35" s="169">
        <f>ROUND(SUM(BH85:BH165), 2)</f>
        <v>0</v>
      </c>
      <c r="G35" s="47"/>
      <c r="H35" s="47"/>
      <c r="I35" s="170">
        <v>0.14999999999999999</v>
      </c>
      <c r="J35" s="169">
        <v>0</v>
      </c>
      <c r="K35" s="51"/>
    </row>
    <row r="36" hidden="1" s="1" customFormat="1" ht="14.4" customHeight="1">
      <c r="B36" s="46"/>
      <c r="C36" s="47"/>
      <c r="D36" s="47"/>
      <c r="E36" s="55" t="s">
        <v>52</v>
      </c>
      <c r="F36" s="169">
        <f>ROUND(SUM(BI85:BI165),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53</v>
      </c>
      <c r="E38" s="98"/>
      <c r="F38" s="98"/>
      <c r="G38" s="173" t="s">
        <v>54</v>
      </c>
      <c r="H38" s="174" t="s">
        <v>55</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123</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VD Předměřice, oprava nástaveb jezových pilířů</v>
      </c>
      <c r="F47" s="40"/>
      <c r="G47" s="40"/>
      <c r="H47" s="40"/>
      <c r="I47" s="156"/>
      <c r="J47" s="47"/>
      <c r="K47" s="51"/>
    </row>
    <row r="48">
      <c r="B48" s="28"/>
      <c r="C48" s="40" t="s">
        <v>119</v>
      </c>
      <c r="D48" s="29"/>
      <c r="E48" s="29"/>
      <c r="F48" s="29"/>
      <c r="G48" s="29"/>
      <c r="H48" s="29"/>
      <c r="I48" s="154"/>
      <c r="J48" s="29"/>
      <c r="K48" s="31"/>
    </row>
    <row r="49" s="1" customFormat="1" ht="16.5" customHeight="1">
      <c r="B49" s="46"/>
      <c r="C49" s="47"/>
      <c r="D49" s="47"/>
      <c r="E49" s="155" t="s">
        <v>425</v>
      </c>
      <c r="F49" s="47"/>
      <c r="G49" s="47"/>
      <c r="H49" s="47"/>
      <c r="I49" s="156"/>
      <c r="J49" s="47"/>
      <c r="K49" s="51"/>
    </row>
    <row r="50" s="1" customFormat="1" ht="14.4" customHeight="1">
      <c r="B50" s="46"/>
      <c r="C50" s="40" t="s">
        <v>121</v>
      </c>
      <c r="D50" s="47"/>
      <c r="E50" s="47"/>
      <c r="F50" s="47"/>
      <c r="G50" s="47"/>
      <c r="H50" s="47"/>
      <c r="I50" s="156"/>
      <c r="J50" s="47"/>
      <c r="K50" s="51"/>
    </row>
    <row r="51" s="1" customFormat="1" ht="17.25" customHeight="1">
      <c r="B51" s="46"/>
      <c r="C51" s="47"/>
      <c r="D51" s="47"/>
      <c r="E51" s="157" t="str">
        <f>E11</f>
        <v>SO 02.01 - Repase oken – renovace ocelových rámů</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24</v>
      </c>
      <c r="D53" s="47"/>
      <c r="E53" s="47"/>
      <c r="F53" s="35" t="str">
        <f>F14</f>
        <v>Předměřice</v>
      </c>
      <c r="G53" s="47"/>
      <c r="H53" s="47"/>
      <c r="I53" s="158" t="s">
        <v>26</v>
      </c>
      <c r="J53" s="159" t="str">
        <f>IF(J14="","",J14)</f>
        <v>4. 8. 2017</v>
      </c>
      <c r="K53" s="51"/>
    </row>
    <row r="54" s="1" customFormat="1" ht="6.96" customHeight="1">
      <c r="B54" s="46"/>
      <c r="C54" s="47"/>
      <c r="D54" s="47"/>
      <c r="E54" s="47"/>
      <c r="F54" s="47"/>
      <c r="G54" s="47"/>
      <c r="H54" s="47"/>
      <c r="I54" s="156"/>
      <c r="J54" s="47"/>
      <c r="K54" s="51"/>
    </row>
    <row r="55" s="1" customFormat="1">
      <c r="B55" s="46"/>
      <c r="C55" s="40" t="s">
        <v>28</v>
      </c>
      <c r="D55" s="47"/>
      <c r="E55" s="47"/>
      <c r="F55" s="35" t="str">
        <f>E17</f>
        <v>Povodí Labe, státní podnik</v>
      </c>
      <c r="G55" s="47"/>
      <c r="H55" s="47"/>
      <c r="I55" s="158" t="s">
        <v>36</v>
      </c>
      <c r="J55" s="44" t="str">
        <f>E23</f>
        <v>HG Partner, s.r.o.</v>
      </c>
      <c r="K55" s="51"/>
    </row>
    <row r="56" s="1" customFormat="1" ht="14.4" customHeight="1">
      <c r="B56" s="46"/>
      <c r="C56" s="40" t="s">
        <v>34</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124</v>
      </c>
      <c r="D58" s="171"/>
      <c r="E58" s="171"/>
      <c r="F58" s="171"/>
      <c r="G58" s="171"/>
      <c r="H58" s="171"/>
      <c r="I58" s="185"/>
      <c r="J58" s="186" t="s">
        <v>125</v>
      </c>
      <c r="K58" s="187"/>
    </row>
    <row r="59" s="1" customFormat="1" ht="10.32" customHeight="1">
      <c r="B59" s="46"/>
      <c r="C59" s="47"/>
      <c r="D59" s="47"/>
      <c r="E59" s="47"/>
      <c r="F59" s="47"/>
      <c r="G59" s="47"/>
      <c r="H59" s="47"/>
      <c r="I59" s="156"/>
      <c r="J59" s="47"/>
      <c r="K59" s="51"/>
    </row>
    <row r="60" s="1" customFormat="1" ht="29.28" customHeight="1">
      <c r="B60" s="46"/>
      <c r="C60" s="188" t="s">
        <v>126</v>
      </c>
      <c r="D60" s="47"/>
      <c r="E60" s="47"/>
      <c r="F60" s="47"/>
      <c r="G60" s="47"/>
      <c r="H60" s="47"/>
      <c r="I60" s="156"/>
      <c r="J60" s="167">
        <f>J85</f>
        <v>0</v>
      </c>
      <c r="K60" s="51"/>
      <c r="AU60" s="24" t="s">
        <v>127</v>
      </c>
    </row>
    <row r="61" s="8" customFormat="1" ht="24.96" customHeight="1">
      <c r="B61" s="189"/>
      <c r="C61" s="190"/>
      <c r="D61" s="191" t="s">
        <v>427</v>
      </c>
      <c r="E61" s="192"/>
      <c r="F61" s="192"/>
      <c r="G61" s="192"/>
      <c r="H61" s="192"/>
      <c r="I61" s="193"/>
      <c r="J61" s="194">
        <f>J86</f>
        <v>0</v>
      </c>
      <c r="K61" s="195"/>
    </row>
    <row r="62" s="9" customFormat="1" ht="19.92" customHeight="1">
      <c r="B62" s="196"/>
      <c r="C62" s="197"/>
      <c r="D62" s="198" t="s">
        <v>428</v>
      </c>
      <c r="E62" s="199"/>
      <c r="F62" s="199"/>
      <c r="G62" s="199"/>
      <c r="H62" s="199"/>
      <c r="I62" s="200"/>
      <c r="J62" s="201">
        <f>J87</f>
        <v>0</v>
      </c>
      <c r="K62" s="202"/>
    </row>
    <row r="63" s="9" customFormat="1" ht="19.92" customHeight="1">
      <c r="B63" s="196"/>
      <c r="C63" s="197"/>
      <c r="D63" s="198" t="s">
        <v>429</v>
      </c>
      <c r="E63" s="199"/>
      <c r="F63" s="199"/>
      <c r="G63" s="199"/>
      <c r="H63" s="199"/>
      <c r="I63" s="200"/>
      <c r="J63" s="201">
        <f>J132</f>
        <v>0</v>
      </c>
      <c r="K63" s="202"/>
    </row>
    <row r="64" s="1" customFormat="1" ht="21.84" customHeight="1">
      <c r="B64" s="46"/>
      <c r="C64" s="47"/>
      <c r="D64" s="47"/>
      <c r="E64" s="47"/>
      <c r="F64" s="47"/>
      <c r="G64" s="47"/>
      <c r="H64" s="47"/>
      <c r="I64" s="156"/>
      <c r="J64" s="47"/>
      <c r="K64" s="51"/>
    </row>
    <row r="65" s="1" customFormat="1" ht="6.96" customHeight="1">
      <c r="B65" s="67"/>
      <c r="C65" s="68"/>
      <c r="D65" s="68"/>
      <c r="E65" s="68"/>
      <c r="F65" s="68"/>
      <c r="G65" s="68"/>
      <c r="H65" s="68"/>
      <c r="I65" s="178"/>
      <c r="J65" s="68"/>
      <c r="K65" s="69"/>
    </row>
    <row r="69" s="1" customFormat="1" ht="6.96" customHeight="1">
      <c r="B69" s="70"/>
      <c r="C69" s="71"/>
      <c r="D69" s="71"/>
      <c r="E69" s="71"/>
      <c r="F69" s="71"/>
      <c r="G69" s="71"/>
      <c r="H69" s="71"/>
      <c r="I69" s="181"/>
      <c r="J69" s="71"/>
      <c r="K69" s="71"/>
      <c r="L69" s="72"/>
    </row>
    <row r="70" s="1" customFormat="1" ht="36.96" customHeight="1">
      <c r="B70" s="46"/>
      <c r="C70" s="73" t="s">
        <v>132</v>
      </c>
      <c r="D70" s="74"/>
      <c r="E70" s="74"/>
      <c r="F70" s="74"/>
      <c r="G70" s="74"/>
      <c r="H70" s="74"/>
      <c r="I70" s="203"/>
      <c r="J70" s="74"/>
      <c r="K70" s="74"/>
      <c r="L70" s="72"/>
    </row>
    <row r="71" s="1" customFormat="1" ht="6.96" customHeight="1">
      <c r="B71" s="46"/>
      <c r="C71" s="74"/>
      <c r="D71" s="74"/>
      <c r="E71" s="74"/>
      <c r="F71" s="74"/>
      <c r="G71" s="74"/>
      <c r="H71" s="74"/>
      <c r="I71" s="203"/>
      <c r="J71" s="74"/>
      <c r="K71" s="74"/>
      <c r="L71" s="72"/>
    </row>
    <row r="72" s="1" customFormat="1" ht="14.4" customHeight="1">
      <c r="B72" s="46"/>
      <c r="C72" s="76" t="s">
        <v>18</v>
      </c>
      <c r="D72" s="74"/>
      <c r="E72" s="74"/>
      <c r="F72" s="74"/>
      <c r="G72" s="74"/>
      <c r="H72" s="74"/>
      <c r="I72" s="203"/>
      <c r="J72" s="74"/>
      <c r="K72" s="74"/>
      <c r="L72" s="72"/>
    </row>
    <row r="73" s="1" customFormat="1" ht="16.5" customHeight="1">
      <c r="B73" s="46"/>
      <c r="C73" s="74"/>
      <c r="D73" s="74"/>
      <c r="E73" s="204" t="str">
        <f>E7</f>
        <v>VD Předměřice, oprava nástaveb jezových pilířů</v>
      </c>
      <c r="F73" s="76"/>
      <c r="G73" s="76"/>
      <c r="H73" s="76"/>
      <c r="I73" s="203"/>
      <c r="J73" s="74"/>
      <c r="K73" s="74"/>
      <c r="L73" s="72"/>
    </row>
    <row r="74">
      <c r="B74" s="28"/>
      <c r="C74" s="76" t="s">
        <v>119</v>
      </c>
      <c r="D74" s="205"/>
      <c r="E74" s="205"/>
      <c r="F74" s="205"/>
      <c r="G74" s="205"/>
      <c r="H74" s="205"/>
      <c r="I74" s="148"/>
      <c r="J74" s="205"/>
      <c r="K74" s="205"/>
      <c r="L74" s="206"/>
    </row>
    <row r="75" s="1" customFormat="1" ht="16.5" customHeight="1">
      <c r="B75" s="46"/>
      <c r="C75" s="74"/>
      <c r="D75" s="74"/>
      <c r="E75" s="204" t="s">
        <v>425</v>
      </c>
      <c r="F75" s="74"/>
      <c r="G75" s="74"/>
      <c r="H75" s="74"/>
      <c r="I75" s="203"/>
      <c r="J75" s="74"/>
      <c r="K75" s="74"/>
      <c r="L75" s="72"/>
    </row>
    <row r="76" s="1" customFormat="1" ht="14.4" customHeight="1">
      <c r="B76" s="46"/>
      <c r="C76" s="76" t="s">
        <v>121</v>
      </c>
      <c r="D76" s="74"/>
      <c r="E76" s="74"/>
      <c r="F76" s="74"/>
      <c r="G76" s="74"/>
      <c r="H76" s="74"/>
      <c r="I76" s="203"/>
      <c r="J76" s="74"/>
      <c r="K76" s="74"/>
      <c r="L76" s="72"/>
    </row>
    <row r="77" s="1" customFormat="1" ht="17.25" customHeight="1">
      <c r="B77" s="46"/>
      <c r="C77" s="74"/>
      <c r="D77" s="74"/>
      <c r="E77" s="82" t="str">
        <f>E11</f>
        <v>SO 02.01 - Repase oken – renovace ocelových rámů</v>
      </c>
      <c r="F77" s="74"/>
      <c r="G77" s="74"/>
      <c r="H77" s="74"/>
      <c r="I77" s="203"/>
      <c r="J77" s="74"/>
      <c r="K77" s="74"/>
      <c r="L77" s="72"/>
    </row>
    <row r="78" s="1" customFormat="1" ht="6.96" customHeight="1">
      <c r="B78" s="46"/>
      <c r="C78" s="74"/>
      <c r="D78" s="74"/>
      <c r="E78" s="74"/>
      <c r="F78" s="74"/>
      <c r="G78" s="74"/>
      <c r="H78" s="74"/>
      <c r="I78" s="203"/>
      <c r="J78" s="74"/>
      <c r="K78" s="74"/>
      <c r="L78" s="72"/>
    </row>
    <row r="79" s="1" customFormat="1" ht="18" customHeight="1">
      <c r="B79" s="46"/>
      <c r="C79" s="76" t="s">
        <v>24</v>
      </c>
      <c r="D79" s="74"/>
      <c r="E79" s="74"/>
      <c r="F79" s="207" t="str">
        <f>F14</f>
        <v>Předměřice</v>
      </c>
      <c r="G79" s="74"/>
      <c r="H79" s="74"/>
      <c r="I79" s="208" t="s">
        <v>26</v>
      </c>
      <c r="J79" s="85" t="str">
        <f>IF(J14="","",J14)</f>
        <v>4. 8. 2017</v>
      </c>
      <c r="K79" s="74"/>
      <c r="L79" s="72"/>
    </row>
    <row r="80" s="1" customFormat="1" ht="6.96" customHeight="1">
      <c r="B80" s="46"/>
      <c r="C80" s="74"/>
      <c r="D80" s="74"/>
      <c r="E80" s="74"/>
      <c r="F80" s="74"/>
      <c r="G80" s="74"/>
      <c r="H80" s="74"/>
      <c r="I80" s="203"/>
      <c r="J80" s="74"/>
      <c r="K80" s="74"/>
      <c r="L80" s="72"/>
    </row>
    <row r="81" s="1" customFormat="1">
      <c r="B81" s="46"/>
      <c r="C81" s="76" t="s">
        <v>28</v>
      </c>
      <c r="D81" s="74"/>
      <c r="E81" s="74"/>
      <c r="F81" s="207" t="str">
        <f>E17</f>
        <v>Povodí Labe, státní podnik</v>
      </c>
      <c r="G81" s="74"/>
      <c r="H81" s="74"/>
      <c r="I81" s="208" t="s">
        <v>36</v>
      </c>
      <c r="J81" s="207" t="str">
        <f>E23</f>
        <v>HG Partner, s.r.o.</v>
      </c>
      <c r="K81" s="74"/>
      <c r="L81" s="72"/>
    </row>
    <row r="82" s="1" customFormat="1" ht="14.4" customHeight="1">
      <c r="B82" s="46"/>
      <c r="C82" s="76" t="s">
        <v>34</v>
      </c>
      <c r="D82" s="74"/>
      <c r="E82" s="74"/>
      <c r="F82" s="207" t="str">
        <f>IF(E20="","",E20)</f>
        <v/>
      </c>
      <c r="G82" s="74"/>
      <c r="H82" s="74"/>
      <c r="I82" s="203"/>
      <c r="J82" s="74"/>
      <c r="K82" s="74"/>
      <c r="L82" s="72"/>
    </row>
    <row r="83" s="1" customFormat="1" ht="10.32" customHeight="1">
      <c r="B83" s="46"/>
      <c r="C83" s="74"/>
      <c r="D83" s="74"/>
      <c r="E83" s="74"/>
      <c r="F83" s="74"/>
      <c r="G83" s="74"/>
      <c r="H83" s="74"/>
      <c r="I83" s="203"/>
      <c r="J83" s="74"/>
      <c r="K83" s="74"/>
      <c r="L83" s="72"/>
    </row>
    <row r="84" s="10" customFormat="1" ht="29.28" customHeight="1">
      <c r="B84" s="209"/>
      <c r="C84" s="210" t="s">
        <v>133</v>
      </c>
      <c r="D84" s="211" t="s">
        <v>62</v>
      </c>
      <c r="E84" s="211" t="s">
        <v>58</v>
      </c>
      <c r="F84" s="211" t="s">
        <v>134</v>
      </c>
      <c r="G84" s="211" t="s">
        <v>135</v>
      </c>
      <c r="H84" s="211" t="s">
        <v>136</v>
      </c>
      <c r="I84" s="212" t="s">
        <v>137</v>
      </c>
      <c r="J84" s="211" t="s">
        <v>125</v>
      </c>
      <c r="K84" s="213" t="s">
        <v>138</v>
      </c>
      <c r="L84" s="214"/>
      <c r="M84" s="102" t="s">
        <v>139</v>
      </c>
      <c r="N84" s="103" t="s">
        <v>47</v>
      </c>
      <c r="O84" s="103" t="s">
        <v>140</v>
      </c>
      <c r="P84" s="103" t="s">
        <v>141</v>
      </c>
      <c r="Q84" s="103" t="s">
        <v>142</v>
      </c>
      <c r="R84" s="103" t="s">
        <v>143</v>
      </c>
      <c r="S84" s="103" t="s">
        <v>144</v>
      </c>
      <c r="T84" s="104" t="s">
        <v>145</v>
      </c>
    </row>
    <row r="85" s="1" customFormat="1" ht="29.28" customHeight="1">
      <c r="B85" s="46"/>
      <c r="C85" s="108" t="s">
        <v>126</v>
      </c>
      <c r="D85" s="74"/>
      <c r="E85" s="74"/>
      <c r="F85" s="74"/>
      <c r="G85" s="74"/>
      <c r="H85" s="74"/>
      <c r="I85" s="203"/>
      <c r="J85" s="215">
        <f>BK85</f>
        <v>0</v>
      </c>
      <c r="K85" s="74"/>
      <c r="L85" s="72"/>
      <c r="M85" s="105"/>
      <c r="N85" s="106"/>
      <c r="O85" s="106"/>
      <c r="P85" s="216">
        <f>P86</f>
        <v>0</v>
      </c>
      <c r="Q85" s="106"/>
      <c r="R85" s="216">
        <f>R86</f>
        <v>0.41114400000000001</v>
      </c>
      <c r="S85" s="106"/>
      <c r="T85" s="217">
        <f>T86</f>
        <v>0</v>
      </c>
      <c r="AT85" s="24" t="s">
        <v>76</v>
      </c>
      <c r="AU85" s="24" t="s">
        <v>127</v>
      </c>
      <c r="BK85" s="218">
        <f>BK86</f>
        <v>0</v>
      </c>
    </row>
    <row r="86" s="11" customFormat="1" ht="37.44" customHeight="1">
      <c r="B86" s="219"/>
      <c r="C86" s="220"/>
      <c r="D86" s="221" t="s">
        <v>76</v>
      </c>
      <c r="E86" s="222" t="s">
        <v>430</v>
      </c>
      <c r="F86" s="222" t="s">
        <v>431</v>
      </c>
      <c r="G86" s="220"/>
      <c r="H86" s="220"/>
      <c r="I86" s="223"/>
      <c r="J86" s="224">
        <f>BK86</f>
        <v>0</v>
      </c>
      <c r="K86" s="220"/>
      <c r="L86" s="225"/>
      <c r="M86" s="226"/>
      <c r="N86" s="227"/>
      <c r="O86" s="227"/>
      <c r="P86" s="228">
        <f>P87+P132</f>
        <v>0</v>
      </c>
      <c r="Q86" s="227"/>
      <c r="R86" s="228">
        <f>R87+R132</f>
        <v>0.41114400000000001</v>
      </c>
      <c r="S86" s="227"/>
      <c r="T86" s="229">
        <f>T87+T132</f>
        <v>0</v>
      </c>
      <c r="AR86" s="230" t="s">
        <v>86</v>
      </c>
      <c r="AT86" s="231" t="s">
        <v>76</v>
      </c>
      <c r="AU86" s="231" t="s">
        <v>77</v>
      </c>
      <c r="AY86" s="230" t="s">
        <v>148</v>
      </c>
      <c r="BK86" s="232">
        <f>BK87+BK132</f>
        <v>0</v>
      </c>
    </row>
    <row r="87" s="11" customFormat="1" ht="19.92" customHeight="1">
      <c r="B87" s="219"/>
      <c r="C87" s="220"/>
      <c r="D87" s="221" t="s">
        <v>76</v>
      </c>
      <c r="E87" s="233" t="s">
        <v>432</v>
      </c>
      <c r="F87" s="233" t="s">
        <v>433</v>
      </c>
      <c r="G87" s="220"/>
      <c r="H87" s="220"/>
      <c r="I87" s="223"/>
      <c r="J87" s="234">
        <f>BK87</f>
        <v>0</v>
      </c>
      <c r="K87" s="220"/>
      <c r="L87" s="225"/>
      <c r="M87" s="226"/>
      <c r="N87" s="227"/>
      <c r="O87" s="227"/>
      <c r="P87" s="228">
        <f>SUM(P88:P131)</f>
        <v>0</v>
      </c>
      <c r="Q87" s="227"/>
      <c r="R87" s="228">
        <f>SUM(R88:R131)</f>
        <v>0.054324000000000004</v>
      </c>
      <c r="S87" s="227"/>
      <c r="T87" s="229">
        <f>SUM(T88:T131)</f>
        <v>0</v>
      </c>
      <c r="AR87" s="230" t="s">
        <v>86</v>
      </c>
      <c r="AT87" s="231" t="s">
        <v>76</v>
      </c>
      <c r="AU87" s="231" t="s">
        <v>84</v>
      </c>
      <c r="AY87" s="230" t="s">
        <v>148</v>
      </c>
      <c r="BK87" s="232">
        <f>SUM(BK88:BK131)</f>
        <v>0</v>
      </c>
    </row>
    <row r="88" s="1" customFormat="1" ht="16.5" customHeight="1">
      <c r="B88" s="46"/>
      <c r="C88" s="235" t="s">
        <v>84</v>
      </c>
      <c r="D88" s="235" t="s">
        <v>151</v>
      </c>
      <c r="E88" s="236" t="s">
        <v>434</v>
      </c>
      <c r="F88" s="237" t="s">
        <v>435</v>
      </c>
      <c r="G88" s="238" t="s">
        <v>436</v>
      </c>
      <c r="H88" s="239">
        <v>469.5</v>
      </c>
      <c r="I88" s="240"/>
      <c r="J88" s="241">
        <f>ROUND(I88*H88,2)</f>
        <v>0</v>
      </c>
      <c r="K88" s="237" t="s">
        <v>155</v>
      </c>
      <c r="L88" s="72"/>
      <c r="M88" s="242" t="s">
        <v>23</v>
      </c>
      <c r="N88" s="243" t="s">
        <v>48</v>
      </c>
      <c r="O88" s="47"/>
      <c r="P88" s="244">
        <f>O88*H88</f>
        <v>0</v>
      </c>
      <c r="Q88" s="244">
        <v>0</v>
      </c>
      <c r="R88" s="244">
        <f>Q88*H88</f>
        <v>0</v>
      </c>
      <c r="S88" s="244">
        <v>0</v>
      </c>
      <c r="T88" s="245">
        <f>S88*H88</f>
        <v>0</v>
      </c>
      <c r="AR88" s="24" t="s">
        <v>247</v>
      </c>
      <c r="AT88" s="24" t="s">
        <v>151</v>
      </c>
      <c r="AU88" s="24" t="s">
        <v>86</v>
      </c>
      <c r="AY88" s="24" t="s">
        <v>148</v>
      </c>
      <c r="BE88" s="246">
        <f>IF(N88="základní",J88,0)</f>
        <v>0</v>
      </c>
      <c r="BF88" s="246">
        <f>IF(N88="snížená",J88,0)</f>
        <v>0</v>
      </c>
      <c r="BG88" s="246">
        <f>IF(N88="zákl. přenesená",J88,0)</f>
        <v>0</v>
      </c>
      <c r="BH88" s="246">
        <f>IF(N88="sníž. přenesená",J88,0)</f>
        <v>0</v>
      </c>
      <c r="BI88" s="246">
        <f>IF(N88="nulová",J88,0)</f>
        <v>0</v>
      </c>
      <c r="BJ88" s="24" t="s">
        <v>84</v>
      </c>
      <c r="BK88" s="246">
        <f>ROUND(I88*H88,2)</f>
        <v>0</v>
      </c>
      <c r="BL88" s="24" t="s">
        <v>247</v>
      </c>
      <c r="BM88" s="24" t="s">
        <v>437</v>
      </c>
    </row>
    <row r="89" s="1" customFormat="1">
      <c r="B89" s="46"/>
      <c r="C89" s="74"/>
      <c r="D89" s="247" t="s">
        <v>158</v>
      </c>
      <c r="E89" s="74"/>
      <c r="F89" s="248" t="s">
        <v>438</v>
      </c>
      <c r="G89" s="74"/>
      <c r="H89" s="74"/>
      <c r="I89" s="203"/>
      <c r="J89" s="74"/>
      <c r="K89" s="74"/>
      <c r="L89" s="72"/>
      <c r="M89" s="249"/>
      <c r="N89" s="47"/>
      <c r="O89" s="47"/>
      <c r="P89" s="47"/>
      <c r="Q89" s="47"/>
      <c r="R89" s="47"/>
      <c r="S89" s="47"/>
      <c r="T89" s="95"/>
      <c r="AT89" s="24" t="s">
        <v>158</v>
      </c>
      <c r="AU89" s="24" t="s">
        <v>86</v>
      </c>
    </row>
    <row r="90" s="1" customFormat="1">
      <c r="B90" s="46"/>
      <c r="C90" s="74"/>
      <c r="D90" s="247" t="s">
        <v>160</v>
      </c>
      <c r="E90" s="74"/>
      <c r="F90" s="250" t="s">
        <v>439</v>
      </c>
      <c r="G90" s="74"/>
      <c r="H90" s="74"/>
      <c r="I90" s="203"/>
      <c r="J90" s="74"/>
      <c r="K90" s="74"/>
      <c r="L90" s="72"/>
      <c r="M90" s="249"/>
      <c r="N90" s="47"/>
      <c r="O90" s="47"/>
      <c r="P90" s="47"/>
      <c r="Q90" s="47"/>
      <c r="R90" s="47"/>
      <c r="S90" s="47"/>
      <c r="T90" s="95"/>
      <c r="AT90" s="24" t="s">
        <v>160</v>
      </c>
      <c r="AU90" s="24" t="s">
        <v>86</v>
      </c>
    </row>
    <row r="91" s="12" customFormat="1">
      <c r="B91" s="251"/>
      <c r="C91" s="252"/>
      <c r="D91" s="247" t="s">
        <v>162</v>
      </c>
      <c r="E91" s="253" t="s">
        <v>23</v>
      </c>
      <c r="F91" s="254" t="s">
        <v>440</v>
      </c>
      <c r="G91" s="252"/>
      <c r="H91" s="255">
        <v>103.5</v>
      </c>
      <c r="I91" s="256"/>
      <c r="J91" s="252"/>
      <c r="K91" s="252"/>
      <c r="L91" s="257"/>
      <c r="M91" s="258"/>
      <c r="N91" s="259"/>
      <c r="O91" s="259"/>
      <c r="P91" s="259"/>
      <c r="Q91" s="259"/>
      <c r="R91" s="259"/>
      <c r="S91" s="259"/>
      <c r="T91" s="260"/>
      <c r="AT91" s="261" t="s">
        <v>162</v>
      </c>
      <c r="AU91" s="261" t="s">
        <v>86</v>
      </c>
      <c r="AV91" s="12" t="s">
        <v>86</v>
      </c>
      <c r="AW91" s="12" t="s">
        <v>40</v>
      </c>
      <c r="AX91" s="12" t="s">
        <v>77</v>
      </c>
      <c r="AY91" s="261" t="s">
        <v>148</v>
      </c>
    </row>
    <row r="92" s="12" customFormat="1">
      <c r="B92" s="251"/>
      <c r="C92" s="252"/>
      <c r="D92" s="247" t="s">
        <v>162</v>
      </c>
      <c r="E92" s="253" t="s">
        <v>23</v>
      </c>
      <c r="F92" s="254" t="s">
        <v>441</v>
      </c>
      <c r="G92" s="252"/>
      <c r="H92" s="255">
        <v>103.2</v>
      </c>
      <c r="I92" s="256"/>
      <c r="J92" s="252"/>
      <c r="K92" s="252"/>
      <c r="L92" s="257"/>
      <c r="M92" s="258"/>
      <c r="N92" s="259"/>
      <c r="O92" s="259"/>
      <c r="P92" s="259"/>
      <c r="Q92" s="259"/>
      <c r="R92" s="259"/>
      <c r="S92" s="259"/>
      <c r="T92" s="260"/>
      <c r="AT92" s="261" t="s">
        <v>162</v>
      </c>
      <c r="AU92" s="261" t="s">
        <v>86</v>
      </c>
      <c r="AV92" s="12" t="s">
        <v>86</v>
      </c>
      <c r="AW92" s="12" t="s">
        <v>40</v>
      </c>
      <c r="AX92" s="12" t="s">
        <v>77</v>
      </c>
      <c r="AY92" s="261" t="s">
        <v>148</v>
      </c>
    </row>
    <row r="93" s="14" customFormat="1">
      <c r="B93" s="273"/>
      <c r="C93" s="274"/>
      <c r="D93" s="247" t="s">
        <v>162</v>
      </c>
      <c r="E93" s="275" t="s">
        <v>23</v>
      </c>
      <c r="F93" s="276" t="s">
        <v>182</v>
      </c>
      <c r="G93" s="274"/>
      <c r="H93" s="277">
        <v>206.69999999999999</v>
      </c>
      <c r="I93" s="278"/>
      <c r="J93" s="274"/>
      <c r="K93" s="274"/>
      <c r="L93" s="279"/>
      <c r="M93" s="280"/>
      <c r="N93" s="281"/>
      <c r="O93" s="281"/>
      <c r="P93" s="281"/>
      <c r="Q93" s="281"/>
      <c r="R93" s="281"/>
      <c r="S93" s="281"/>
      <c r="T93" s="282"/>
      <c r="AT93" s="283" t="s">
        <v>162</v>
      </c>
      <c r="AU93" s="283" t="s">
        <v>86</v>
      </c>
      <c r="AV93" s="14" t="s">
        <v>170</v>
      </c>
      <c r="AW93" s="14" t="s">
        <v>40</v>
      </c>
      <c r="AX93" s="14" t="s">
        <v>77</v>
      </c>
      <c r="AY93" s="283" t="s">
        <v>148</v>
      </c>
    </row>
    <row r="94" s="12" customFormat="1">
      <c r="B94" s="251"/>
      <c r="C94" s="252"/>
      <c r="D94" s="247" t="s">
        <v>162</v>
      </c>
      <c r="E94" s="253" t="s">
        <v>23</v>
      </c>
      <c r="F94" s="254" t="s">
        <v>442</v>
      </c>
      <c r="G94" s="252"/>
      <c r="H94" s="255">
        <v>19.199999999999999</v>
      </c>
      <c r="I94" s="256"/>
      <c r="J94" s="252"/>
      <c r="K94" s="252"/>
      <c r="L94" s="257"/>
      <c r="M94" s="258"/>
      <c r="N94" s="259"/>
      <c r="O94" s="259"/>
      <c r="P94" s="259"/>
      <c r="Q94" s="259"/>
      <c r="R94" s="259"/>
      <c r="S94" s="259"/>
      <c r="T94" s="260"/>
      <c r="AT94" s="261" t="s">
        <v>162</v>
      </c>
      <c r="AU94" s="261" t="s">
        <v>86</v>
      </c>
      <c r="AV94" s="12" t="s">
        <v>86</v>
      </c>
      <c r="AW94" s="12" t="s">
        <v>40</v>
      </c>
      <c r="AX94" s="12" t="s">
        <v>77</v>
      </c>
      <c r="AY94" s="261" t="s">
        <v>148</v>
      </c>
    </row>
    <row r="95" s="12" customFormat="1">
      <c r="B95" s="251"/>
      <c r="C95" s="252"/>
      <c r="D95" s="247" t="s">
        <v>162</v>
      </c>
      <c r="E95" s="253" t="s">
        <v>23</v>
      </c>
      <c r="F95" s="254" t="s">
        <v>443</v>
      </c>
      <c r="G95" s="252"/>
      <c r="H95" s="255">
        <v>10.800000000000001</v>
      </c>
      <c r="I95" s="256"/>
      <c r="J95" s="252"/>
      <c r="K95" s="252"/>
      <c r="L95" s="257"/>
      <c r="M95" s="258"/>
      <c r="N95" s="259"/>
      <c r="O95" s="259"/>
      <c r="P95" s="259"/>
      <c r="Q95" s="259"/>
      <c r="R95" s="259"/>
      <c r="S95" s="259"/>
      <c r="T95" s="260"/>
      <c r="AT95" s="261" t="s">
        <v>162</v>
      </c>
      <c r="AU95" s="261" t="s">
        <v>86</v>
      </c>
      <c r="AV95" s="12" t="s">
        <v>86</v>
      </c>
      <c r="AW95" s="12" t="s">
        <v>40</v>
      </c>
      <c r="AX95" s="12" t="s">
        <v>77</v>
      </c>
      <c r="AY95" s="261" t="s">
        <v>148</v>
      </c>
    </row>
    <row r="96" s="14" customFormat="1">
      <c r="B96" s="273"/>
      <c r="C96" s="274"/>
      <c r="D96" s="247" t="s">
        <v>162</v>
      </c>
      <c r="E96" s="275" t="s">
        <v>23</v>
      </c>
      <c r="F96" s="276" t="s">
        <v>182</v>
      </c>
      <c r="G96" s="274"/>
      <c r="H96" s="277">
        <v>30</v>
      </c>
      <c r="I96" s="278"/>
      <c r="J96" s="274"/>
      <c r="K96" s="274"/>
      <c r="L96" s="279"/>
      <c r="M96" s="280"/>
      <c r="N96" s="281"/>
      <c r="O96" s="281"/>
      <c r="P96" s="281"/>
      <c r="Q96" s="281"/>
      <c r="R96" s="281"/>
      <c r="S96" s="281"/>
      <c r="T96" s="282"/>
      <c r="AT96" s="283" t="s">
        <v>162</v>
      </c>
      <c r="AU96" s="283" t="s">
        <v>86</v>
      </c>
      <c r="AV96" s="14" t="s">
        <v>170</v>
      </c>
      <c r="AW96" s="14" t="s">
        <v>40</v>
      </c>
      <c r="AX96" s="14" t="s">
        <v>77</v>
      </c>
      <c r="AY96" s="283" t="s">
        <v>148</v>
      </c>
    </row>
    <row r="97" s="12" customFormat="1">
      <c r="B97" s="251"/>
      <c r="C97" s="252"/>
      <c r="D97" s="247" t="s">
        <v>162</v>
      </c>
      <c r="E97" s="253" t="s">
        <v>23</v>
      </c>
      <c r="F97" s="254" t="s">
        <v>444</v>
      </c>
      <c r="G97" s="252"/>
      <c r="H97" s="255">
        <v>41.600000000000001</v>
      </c>
      <c r="I97" s="256"/>
      <c r="J97" s="252"/>
      <c r="K97" s="252"/>
      <c r="L97" s="257"/>
      <c r="M97" s="258"/>
      <c r="N97" s="259"/>
      <c r="O97" s="259"/>
      <c r="P97" s="259"/>
      <c r="Q97" s="259"/>
      <c r="R97" s="259"/>
      <c r="S97" s="259"/>
      <c r="T97" s="260"/>
      <c r="AT97" s="261" t="s">
        <v>162</v>
      </c>
      <c r="AU97" s="261" t="s">
        <v>86</v>
      </c>
      <c r="AV97" s="12" t="s">
        <v>86</v>
      </c>
      <c r="AW97" s="12" t="s">
        <v>40</v>
      </c>
      <c r="AX97" s="12" t="s">
        <v>77</v>
      </c>
      <c r="AY97" s="261" t="s">
        <v>148</v>
      </c>
    </row>
    <row r="98" s="12" customFormat="1">
      <c r="B98" s="251"/>
      <c r="C98" s="252"/>
      <c r="D98" s="247" t="s">
        <v>162</v>
      </c>
      <c r="E98" s="253" t="s">
        <v>23</v>
      </c>
      <c r="F98" s="254" t="s">
        <v>445</v>
      </c>
      <c r="G98" s="252"/>
      <c r="H98" s="255">
        <v>36</v>
      </c>
      <c r="I98" s="256"/>
      <c r="J98" s="252"/>
      <c r="K98" s="252"/>
      <c r="L98" s="257"/>
      <c r="M98" s="258"/>
      <c r="N98" s="259"/>
      <c r="O98" s="259"/>
      <c r="P98" s="259"/>
      <c r="Q98" s="259"/>
      <c r="R98" s="259"/>
      <c r="S98" s="259"/>
      <c r="T98" s="260"/>
      <c r="AT98" s="261" t="s">
        <v>162</v>
      </c>
      <c r="AU98" s="261" t="s">
        <v>86</v>
      </c>
      <c r="AV98" s="12" t="s">
        <v>86</v>
      </c>
      <c r="AW98" s="12" t="s">
        <v>40</v>
      </c>
      <c r="AX98" s="12" t="s">
        <v>77</v>
      </c>
      <c r="AY98" s="261" t="s">
        <v>148</v>
      </c>
    </row>
    <row r="99" s="12" customFormat="1">
      <c r="B99" s="251"/>
      <c r="C99" s="252"/>
      <c r="D99" s="247" t="s">
        <v>162</v>
      </c>
      <c r="E99" s="253" t="s">
        <v>23</v>
      </c>
      <c r="F99" s="254" t="s">
        <v>446</v>
      </c>
      <c r="G99" s="252"/>
      <c r="H99" s="255">
        <v>41.600000000000001</v>
      </c>
      <c r="I99" s="256"/>
      <c r="J99" s="252"/>
      <c r="K99" s="252"/>
      <c r="L99" s="257"/>
      <c r="M99" s="258"/>
      <c r="N99" s="259"/>
      <c r="O99" s="259"/>
      <c r="P99" s="259"/>
      <c r="Q99" s="259"/>
      <c r="R99" s="259"/>
      <c r="S99" s="259"/>
      <c r="T99" s="260"/>
      <c r="AT99" s="261" t="s">
        <v>162</v>
      </c>
      <c r="AU99" s="261" t="s">
        <v>86</v>
      </c>
      <c r="AV99" s="12" t="s">
        <v>86</v>
      </c>
      <c r="AW99" s="12" t="s">
        <v>40</v>
      </c>
      <c r="AX99" s="12" t="s">
        <v>77</v>
      </c>
      <c r="AY99" s="261" t="s">
        <v>148</v>
      </c>
    </row>
    <row r="100" s="12" customFormat="1">
      <c r="B100" s="251"/>
      <c r="C100" s="252"/>
      <c r="D100" s="247" t="s">
        <v>162</v>
      </c>
      <c r="E100" s="253" t="s">
        <v>23</v>
      </c>
      <c r="F100" s="254" t="s">
        <v>447</v>
      </c>
      <c r="G100" s="252"/>
      <c r="H100" s="255">
        <v>36</v>
      </c>
      <c r="I100" s="256"/>
      <c r="J100" s="252"/>
      <c r="K100" s="252"/>
      <c r="L100" s="257"/>
      <c r="M100" s="258"/>
      <c r="N100" s="259"/>
      <c r="O100" s="259"/>
      <c r="P100" s="259"/>
      <c r="Q100" s="259"/>
      <c r="R100" s="259"/>
      <c r="S100" s="259"/>
      <c r="T100" s="260"/>
      <c r="AT100" s="261" t="s">
        <v>162</v>
      </c>
      <c r="AU100" s="261" t="s">
        <v>86</v>
      </c>
      <c r="AV100" s="12" t="s">
        <v>86</v>
      </c>
      <c r="AW100" s="12" t="s">
        <v>40</v>
      </c>
      <c r="AX100" s="12" t="s">
        <v>77</v>
      </c>
      <c r="AY100" s="261" t="s">
        <v>148</v>
      </c>
    </row>
    <row r="101" s="12" customFormat="1">
      <c r="B101" s="251"/>
      <c r="C101" s="252"/>
      <c r="D101" s="247" t="s">
        <v>162</v>
      </c>
      <c r="E101" s="253" t="s">
        <v>23</v>
      </c>
      <c r="F101" s="254" t="s">
        <v>448</v>
      </c>
      <c r="G101" s="252"/>
      <c r="H101" s="255">
        <v>41.600000000000001</v>
      </c>
      <c r="I101" s="256"/>
      <c r="J101" s="252"/>
      <c r="K101" s="252"/>
      <c r="L101" s="257"/>
      <c r="M101" s="258"/>
      <c r="N101" s="259"/>
      <c r="O101" s="259"/>
      <c r="P101" s="259"/>
      <c r="Q101" s="259"/>
      <c r="R101" s="259"/>
      <c r="S101" s="259"/>
      <c r="T101" s="260"/>
      <c r="AT101" s="261" t="s">
        <v>162</v>
      </c>
      <c r="AU101" s="261" t="s">
        <v>86</v>
      </c>
      <c r="AV101" s="12" t="s">
        <v>86</v>
      </c>
      <c r="AW101" s="12" t="s">
        <v>40</v>
      </c>
      <c r="AX101" s="12" t="s">
        <v>77</v>
      </c>
      <c r="AY101" s="261" t="s">
        <v>148</v>
      </c>
    </row>
    <row r="102" s="12" customFormat="1">
      <c r="B102" s="251"/>
      <c r="C102" s="252"/>
      <c r="D102" s="247" t="s">
        <v>162</v>
      </c>
      <c r="E102" s="253" t="s">
        <v>23</v>
      </c>
      <c r="F102" s="254" t="s">
        <v>449</v>
      </c>
      <c r="G102" s="252"/>
      <c r="H102" s="255">
        <v>36</v>
      </c>
      <c r="I102" s="256"/>
      <c r="J102" s="252"/>
      <c r="K102" s="252"/>
      <c r="L102" s="257"/>
      <c r="M102" s="258"/>
      <c r="N102" s="259"/>
      <c r="O102" s="259"/>
      <c r="P102" s="259"/>
      <c r="Q102" s="259"/>
      <c r="R102" s="259"/>
      <c r="S102" s="259"/>
      <c r="T102" s="260"/>
      <c r="AT102" s="261" t="s">
        <v>162</v>
      </c>
      <c r="AU102" s="261" t="s">
        <v>86</v>
      </c>
      <c r="AV102" s="12" t="s">
        <v>86</v>
      </c>
      <c r="AW102" s="12" t="s">
        <v>40</v>
      </c>
      <c r="AX102" s="12" t="s">
        <v>77</v>
      </c>
      <c r="AY102" s="261" t="s">
        <v>148</v>
      </c>
    </row>
    <row r="103" s="13" customFormat="1">
      <c r="B103" s="262"/>
      <c r="C103" s="263"/>
      <c r="D103" s="247" t="s">
        <v>162</v>
      </c>
      <c r="E103" s="264" t="s">
        <v>23</v>
      </c>
      <c r="F103" s="265" t="s">
        <v>165</v>
      </c>
      <c r="G103" s="263"/>
      <c r="H103" s="266">
        <v>469.5</v>
      </c>
      <c r="I103" s="267"/>
      <c r="J103" s="263"/>
      <c r="K103" s="263"/>
      <c r="L103" s="268"/>
      <c r="M103" s="269"/>
      <c r="N103" s="270"/>
      <c r="O103" s="270"/>
      <c r="P103" s="270"/>
      <c r="Q103" s="270"/>
      <c r="R103" s="270"/>
      <c r="S103" s="270"/>
      <c r="T103" s="271"/>
      <c r="AT103" s="272" t="s">
        <v>162</v>
      </c>
      <c r="AU103" s="272" t="s">
        <v>86</v>
      </c>
      <c r="AV103" s="13" t="s">
        <v>156</v>
      </c>
      <c r="AW103" s="13" t="s">
        <v>40</v>
      </c>
      <c r="AX103" s="13" t="s">
        <v>84</v>
      </c>
      <c r="AY103" s="272" t="s">
        <v>148</v>
      </c>
    </row>
    <row r="104" s="1" customFormat="1" ht="16.5" customHeight="1">
      <c r="B104" s="46"/>
      <c r="C104" s="287" t="s">
        <v>86</v>
      </c>
      <c r="D104" s="287" t="s">
        <v>450</v>
      </c>
      <c r="E104" s="288" t="s">
        <v>451</v>
      </c>
      <c r="F104" s="289" t="s">
        <v>452</v>
      </c>
      <c r="G104" s="290" t="s">
        <v>436</v>
      </c>
      <c r="H104" s="291">
        <v>492.97500000000002</v>
      </c>
      <c r="I104" s="292"/>
      <c r="J104" s="293">
        <f>ROUND(I104*H104,2)</f>
        <v>0</v>
      </c>
      <c r="K104" s="289" t="s">
        <v>155</v>
      </c>
      <c r="L104" s="294"/>
      <c r="M104" s="295" t="s">
        <v>23</v>
      </c>
      <c r="N104" s="296" t="s">
        <v>48</v>
      </c>
      <c r="O104" s="47"/>
      <c r="P104" s="244">
        <f>O104*H104</f>
        <v>0</v>
      </c>
      <c r="Q104" s="244">
        <v>0</v>
      </c>
      <c r="R104" s="244">
        <f>Q104*H104</f>
        <v>0</v>
      </c>
      <c r="S104" s="244">
        <v>0</v>
      </c>
      <c r="T104" s="245">
        <f>S104*H104</f>
        <v>0</v>
      </c>
      <c r="AR104" s="24" t="s">
        <v>453</v>
      </c>
      <c r="AT104" s="24" t="s">
        <v>450</v>
      </c>
      <c r="AU104" s="24" t="s">
        <v>86</v>
      </c>
      <c r="AY104" s="24" t="s">
        <v>148</v>
      </c>
      <c r="BE104" s="246">
        <f>IF(N104="základní",J104,0)</f>
        <v>0</v>
      </c>
      <c r="BF104" s="246">
        <f>IF(N104="snížená",J104,0)</f>
        <v>0</v>
      </c>
      <c r="BG104" s="246">
        <f>IF(N104="zákl. přenesená",J104,0)</f>
        <v>0</v>
      </c>
      <c r="BH104" s="246">
        <f>IF(N104="sníž. přenesená",J104,0)</f>
        <v>0</v>
      </c>
      <c r="BI104" s="246">
        <f>IF(N104="nulová",J104,0)</f>
        <v>0</v>
      </c>
      <c r="BJ104" s="24" t="s">
        <v>84</v>
      </c>
      <c r="BK104" s="246">
        <f>ROUND(I104*H104,2)</f>
        <v>0</v>
      </c>
      <c r="BL104" s="24" t="s">
        <v>247</v>
      </c>
      <c r="BM104" s="24" t="s">
        <v>454</v>
      </c>
    </row>
    <row r="105" s="1" customFormat="1">
      <c r="B105" s="46"/>
      <c r="C105" s="74"/>
      <c r="D105" s="247" t="s">
        <v>158</v>
      </c>
      <c r="E105" s="74"/>
      <c r="F105" s="248" t="s">
        <v>455</v>
      </c>
      <c r="G105" s="74"/>
      <c r="H105" s="74"/>
      <c r="I105" s="203"/>
      <c r="J105" s="74"/>
      <c r="K105" s="74"/>
      <c r="L105" s="72"/>
      <c r="M105" s="249"/>
      <c r="N105" s="47"/>
      <c r="O105" s="47"/>
      <c r="P105" s="47"/>
      <c r="Q105" s="47"/>
      <c r="R105" s="47"/>
      <c r="S105" s="47"/>
      <c r="T105" s="95"/>
      <c r="AT105" s="24" t="s">
        <v>158</v>
      </c>
      <c r="AU105" s="24" t="s">
        <v>86</v>
      </c>
    </row>
    <row r="106" s="12" customFormat="1">
      <c r="B106" s="251"/>
      <c r="C106" s="252"/>
      <c r="D106" s="247" t="s">
        <v>162</v>
      </c>
      <c r="E106" s="252"/>
      <c r="F106" s="254" t="s">
        <v>456</v>
      </c>
      <c r="G106" s="252"/>
      <c r="H106" s="255">
        <v>492.97500000000002</v>
      </c>
      <c r="I106" s="256"/>
      <c r="J106" s="252"/>
      <c r="K106" s="252"/>
      <c r="L106" s="257"/>
      <c r="M106" s="258"/>
      <c r="N106" s="259"/>
      <c r="O106" s="259"/>
      <c r="P106" s="259"/>
      <c r="Q106" s="259"/>
      <c r="R106" s="259"/>
      <c r="S106" s="259"/>
      <c r="T106" s="260"/>
      <c r="AT106" s="261" t="s">
        <v>162</v>
      </c>
      <c r="AU106" s="261" t="s">
        <v>86</v>
      </c>
      <c r="AV106" s="12" t="s">
        <v>86</v>
      </c>
      <c r="AW106" s="12" t="s">
        <v>6</v>
      </c>
      <c r="AX106" s="12" t="s">
        <v>84</v>
      </c>
      <c r="AY106" s="261" t="s">
        <v>148</v>
      </c>
    </row>
    <row r="107" s="1" customFormat="1" ht="16.5" customHeight="1">
      <c r="B107" s="46"/>
      <c r="C107" s="235" t="s">
        <v>170</v>
      </c>
      <c r="D107" s="235" t="s">
        <v>151</v>
      </c>
      <c r="E107" s="236" t="s">
        <v>457</v>
      </c>
      <c r="F107" s="237" t="s">
        <v>458</v>
      </c>
      <c r="G107" s="238" t="s">
        <v>154</v>
      </c>
      <c r="H107" s="239">
        <v>90.540000000000006</v>
      </c>
      <c r="I107" s="240"/>
      <c r="J107" s="241">
        <f>ROUND(I107*H107,2)</f>
        <v>0</v>
      </c>
      <c r="K107" s="237" t="s">
        <v>155</v>
      </c>
      <c r="L107" s="72"/>
      <c r="M107" s="242" t="s">
        <v>23</v>
      </c>
      <c r="N107" s="243" t="s">
        <v>48</v>
      </c>
      <c r="O107" s="47"/>
      <c r="P107" s="244">
        <f>O107*H107</f>
        <v>0</v>
      </c>
      <c r="Q107" s="244">
        <v>0</v>
      </c>
      <c r="R107" s="244">
        <f>Q107*H107</f>
        <v>0</v>
      </c>
      <c r="S107" s="244">
        <v>0</v>
      </c>
      <c r="T107" s="245">
        <f>S107*H107</f>
        <v>0</v>
      </c>
      <c r="AR107" s="24" t="s">
        <v>247</v>
      </c>
      <c r="AT107" s="24" t="s">
        <v>151</v>
      </c>
      <c r="AU107" s="24" t="s">
        <v>86</v>
      </c>
      <c r="AY107" s="24" t="s">
        <v>148</v>
      </c>
      <c r="BE107" s="246">
        <f>IF(N107="základní",J107,0)</f>
        <v>0</v>
      </c>
      <c r="BF107" s="246">
        <f>IF(N107="snížená",J107,0)</f>
        <v>0</v>
      </c>
      <c r="BG107" s="246">
        <f>IF(N107="zákl. přenesená",J107,0)</f>
        <v>0</v>
      </c>
      <c r="BH107" s="246">
        <f>IF(N107="sníž. přenesená",J107,0)</f>
        <v>0</v>
      </c>
      <c r="BI107" s="246">
        <f>IF(N107="nulová",J107,0)</f>
        <v>0</v>
      </c>
      <c r="BJ107" s="24" t="s">
        <v>84</v>
      </c>
      <c r="BK107" s="246">
        <f>ROUND(I107*H107,2)</f>
        <v>0</v>
      </c>
      <c r="BL107" s="24" t="s">
        <v>247</v>
      </c>
      <c r="BM107" s="24" t="s">
        <v>459</v>
      </c>
    </row>
    <row r="108" s="1" customFormat="1">
      <c r="B108" s="46"/>
      <c r="C108" s="74"/>
      <c r="D108" s="247" t="s">
        <v>158</v>
      </c>
      <c r="E108" s="74"/>
      <c r="F108" s="248" t="s">
        <v>460</v>
      </c>
      <c r="G108" s="74"/>
      <c r="H108" s="74"/>
      <c r="I108" s="203"/>
      <c r="J108" s="74"/>
      <c r="K108" s="74"/>
      <c r="L108" s="72"/>
      <c r="M108" s="249"/>
      <c r="N108" s="47"/>
      <c r="O108" s="47"/>
      <c r="P108" s="47"/>
      <c r="Q108" s="47"/>
      <c r="R108" s="47"/>
      <c r="S108" s="47"/>
      <c r="T108" s="95"/>
      <c r="AT108" s="24" t="s">
        <v>158</v>
      </c>
      <c r="AU108" s="24" t="s">
        <v>86</v>
      </c>
    </row>
    <row r="109" s="12" customFormat="1">
      <c r="B109" s="251"/>
      <c r="C109" s="252"/>
      <c r="D109" s="247" t="s">
        <v>162</v>
      </c>
      <c r="E109" s="253" t="s">
        <v>23</v>
      </c>
      <c r="F109" s="254" t="s">
        <v>461</v>
      </c>
      <c r="G109" s="252"/>
      <c r="H109" s="255">
        <v>38.700000000000003</v>
      </c>
      <c r="I109" s="256"/>
      <c r="J109" s="252"/>
      <c r="K109" s="252"/>
      <c r="L109" s="257"/>
      <c r="M109" s="258"/>
      <c r="N109" s="259"/>
      <c r="O109" s="259"/>
      <c r="P109" s="259"/>
      <c r="Q109" s="259"/>
      <c r="R109" s="259"/>
      <c r="S109" s="259"/>
      <c r="T109" s="260"/>
      <c r="AT109" s="261" t="s">
        <v>162</v>
      </c>
      <c r="AU109" s="261" t="s">
        <v>86</v>
      </c>
      <c r="AV109" s="12" t="s">
        <v>86</v>
      </c>
      <c r="AW109" s="12" t="s">
        <v>40</v>
      </c>
      <c r="AX109" s="12" t="s">
        <v>77</v>
      </c>
      <c r="AY109" s="261" t="s">
        <v>148</v>
      </c>
    </row>
    <row r="110" s="14" customFormat="1">
      <c r="B110" s="273"/>
      <c r="C110" s="274"/>
      <c r="D110" s="247" t="s">
        <v>162</v>
      </c>
      <c r="E110" s="275" t="s">
        <v>23</v>
      </c>
      <c r="F110" s="276" t="s">
        <v>182</v>
      </c>
      <c r="G110" s="274"/>
      <c r="H110" s="277">
        <v>38.700000000000003</v>
      </c>
      <c r="I110" s="278"/>
      <c r="J110" s="274"/>
      <c r="K110" s="274"/>
      <c r="L110" s="279"/>
      <c r="M110" s="280"/>
      <c r="N110" s="281"/>
      <c r="O110" s="281"/>
      <c r="P110" s="281"/>
      <c r="Q110" s="281"/>
      <c r="R110" s="281"/>
      <c r="S110" s="281"/>
      <c r="T110" s="282"/>
      <c r="AT110" s="283" t="s">
        <v>162</v>
      </c>
      <c r="AU110" s="283" t="s">
        <v>86</v>
      </c>
      <c r="AV110" s="14" t="s">
        <v>170</v>
      </c>
      <c r="AW110" s="14" t="s">
        <v>40</v>
      </c>
      <c r="AX110" s="14" t="s">
        <v>77</v>
      </c>
      <c r="AY110" s="283" t="s">
        <v>148</v>
      </c>
    </row>
    <row r="111" s="12" customFormat="1">
      <c r="B111" s="251"/>
      <c r="C111" s="252"/>
      <c r="D111" s="247" t="s">
        <v>162</v>
      </c>
      <c r="E111" s="253" t="s">
        <v>23</v>
      </c>
      <c r="F111" s="254" t="s">
        <v>462</v>
      </c>
      <c r="G111" s="252"/>
      <c r="H111" s="255">
        <v>8.6400000000000006</v>
      </c>
      <c r="I111" s="256"/>
      <c r="J111" s="252"/>
      <c r="K111" s="252"/>
      <c r="L111" s="257"/>
      <c r="M111" s="258"/>
      <c r="N111" s="259"/>
      <c r="O111" s="259"/>
      <c r="P111" s="259"/>
      <c r="Q111" s="259"/>
      <c r="R111" s="259"/>
      <c r="S111" s="259"/>
      <c r="T111" s="260"/>
      <c r="AT111" s="261" t="s">
        <v>162</v>
      </c>
      <c r="AU111" s="261" t="s">
        <v>86</v>
      </c>
      <c r="AV111" s="12" t="s">
        <v>86</v>
      </c>
      <c r="AW111" s="12" t="s">
        <v>40</v>
      </c>
      <c r="AX111" s="12" t="s">
        <v>77</v>
      </c>
      <c r="AY111" s="261" t="s">
        <v>148</v>
      </c>
    </row>
    <row r="112" s="14" customFormat="1">
      <c r="B112" s="273"/>
      <c r="C112" s="274"/>
      <c r="D112" s="247" t="s">
        <v>162</v>
      </c>
      <c r="E112" s="275" t="s">
        <v>23</v>
      </c>
      <c r="F112" s="276" t="s">
        <v>182</v>
      </c>
      <c r="G112" s="274"/>
      <c r="H112" s="277">
        <v>8.6400000000000006</v>
      </c>
      <c r="I112" s="278"/>
      <c r="J112" s="274"/>
      <c r="K112" s="274"/>
      <c r="L112" s="279"/>
      <c r="M112" s="280"/>
      <c r="N112" s="281"/>
      <c r="O112" s="281"/>
      <c r="P112" s="281"/>
      <c r="Q112" s="281"/>
      <c r="R112" s="281"/>
      <c r="S112" s="281"/>
      <c r="T112" s="282"/>
      <c r="AT112" s="283" t="s">
        <v>162</v>
      </c>
      <c r="AU112" s="283" t="s">
        <v>86</v>
      </c>
      <c r="AV112" s="14" t="s">
        <v>170</v>
      </c>
      <c r="AW112" s="14" t="s">
        <v>40</v>
      </c>
      <c r="AX112" s="14" t="s">
        <v>77</v>
      </c>
      <c r="AY112" s="283" t="s">
        <v>148</v>
      </c>
    </row>
    <row r="113" s="12" customFormat="1">
      <c r="B113" s="251"/>
      <c r="C113" s="252"/>
      <c r="D113" s="247" t="s">
        <v>162</v>
      </c>
      <c r="E113" s="253" t="s">
        <v>23</v>
      </c>
      <c r="F113" s="254" t="s">
        <v>463</v>
      </c>
      <c r="G113" s="252"/>
      <c r="H113" s="255">
        <v>14.4</v>
      </c>
      <c r="I113" s="256"/>
      <c r="J113" s="252"/>
      <c r="K113" s="252"/>
      <c r="L113" s="257"/>
      <c r="M113" s="258"/>
      <c r="N113" s="259"/>
      <c r="O113" s="259"/>
      <c r="P113" s="259"/>
      <c r="Q113" s="259"/>
      <c r="R113" s="259"/>
      <c r="S113" s="259"/>
      <c r="T113" s="260"/>
      <c r="AT113" s="261" t="s">
        <v>162</v>
      </c>
      <c r="AU113" s="261" t="s">
        <v>86</v>
      </c>
      <c r="AV113" s="12" t="s">
        <v>86</v>
      </c>
      <c r="AW113" s="12" t="s">
        <v>40</v>
      </c>
      <c r="AX113" s="12" t="s">
        <v>77</v>
      </c>
      <c r="AY113" s="261" t="s">
        <v>148</v>
      </c>
    </row>
    <row r="114" s="12" customFormat="1">
      <c r="B114" s="251"/>
      <c r="C114" s="252"/>
      <c r="D114" s="247" t="s">
        <v>162</v>
      </c>
      <c r="E114" s="253" t="s">
        <v>23</v>
      </c>
      <c r="F114" s="254" t="s">
        <v>464</v>
      </c>
      <c r="G114" s="252"/>
      <c r="H114" s="255">
        <v>14.4</v>
      </c>
      <c r="I114" s="256"/>
      <c r="J114" s="252"/>
      <c r="K114" s="252"/>
      <c r="L114" s="257"/>
      <c r="M114" s="258"/>
      <c r="N114" s="259"/>
      <c r="O114" s="259"/>
      <c r="P114" s="259"/>
      <c r="Q114" s="259"/>
      <c r="R114" s="259"/>
      <c r="S114" s="259"/>
      <c r="T114" s="260"/>
      <c r="AT114" s="261" t="s">
        <v>162</v>
      </c>
      <c r="AU114" s="261" t="s">
        <v>86</v>
      </c>
      <c r="AV114" s="12" t="s">
        <v>86</v>
      </c>
      <c r="AW114" s="12" t="s">
        <v>40</v>
      </c>
      <c r="AX114" s="12" t="s">
        <v>77</v>
      </c>
      <c r="AY114" s="261" t="s">
        <v>148</v>
      </c>
    </row>
    <row r="115" s="12" customFormat="1">
      <c r="B115" s="251"/>
      <c r="C115" s="252"/>
      <c r="D115" s="247" t="s">
        <v>162</v>
      </c>
      <c r="E115" s="253" t="s">
        <v>23</v>
      </c>
      <c r="F115" s="254" t="s">
        <v>465</v>
      </c>
      <c r="G115" s="252"/>
      <c r="H115" s="255">
        <v>14.4</v>
      </c>
      <c r="I115" s="256"/>
      <c r="J115" s="252"/>
      <c r="K115" s="252"/>
      <c r="L115" s="257"/>
      <c r="M115" s="258"/>
      <c r="N115" s="259"/>
      <c r="O115" s="259"/>
      <c r="P115" s="259"/>
      <c r="Q115" s="259"/>
      <c r="R115" s="259"/>
      <c r="S115" s="259"/>
      <c r="T115" s="260"/>
      <c r="AT115" s="261" t="s">
        <v>162</v>
      </c>
      <c r="AU115" s="261" t="s">
        <v>86</v>
      </c>
      <c r="AV115" s="12" t="s">
        <v>86</v>
      </c>
      <c r="AW115" s="12" t="s">
        <v>40</v>
      </c>
      <c r="AX115" s="12" t="s">
        <v>77</v>
      </c>
      <c r="AY115" s="261" t="s">
        <v>148</v>
      </c>
    </row>
    <row r="116" s="13" customFormat="1">
      <c r="B116" s="262"/>
      <c r="C116" s="263"/>
      <c r="D116" s="247" t="s">
        <v>162</v>
      </c>
      <c r="E116" s="264" t="s">
        <v>23</v>
      </c>
      <c r="F116" s="265" t="s">
        <v>165</v>
      </c>
      <c r="G116" s="263"/>
      <c r="H116" s="266">
        <v>90.540000000000006</v>
      </c>
      <c r="I116" s="267"/>
      <c r="J116" s="263"/>
      <c r="K116" s="263"/>
      <c r="L116" s="268"/>
      <c r="M116" s="269"/>
      <c r="N116" s="270"/>
      <c r="O116" s="270"/>
      <c r="P116" s="270"/>
      <c r="Q116" s="270"/>
      <c r="R116" s="270"/>
      <c r="S116" s="270"/>
      <c r="T116" s="271"/>
      <c r="AT116" s="272" t="s">
        <v>162</v>
      </c>
      <c r="AU116" s="272" t="s">
        <v>86</v>
      </c>
      <c r="AV116" s="13" t="s">
        <v>156</v>
      </c>
      <c r="AW116" s="13" t="s">
        <v>40</v>
      </c>
      <c r="AX116" s="13" t="s">
        <v>84</v>
      </c>
      <c r="AY116" s="272" t="s">
        <v>148</v>
      </c>
    </row>
    <row r="117" s="1" customFormat="1" ht="16.5" customHeight="1">
      <c r="B117" s="46"/>
      <c r="C117" s="235" t="s">
        <v>156</v>
      </c>
      <c r="D117" s="235" t="s">
        <v>151</v>
      </c>
      <c r="E117" s="236" t="s">
        <v>466</v>
      </c>
      <c r="F117" s="237" t="s">
        <v>467</v>
      </c>
      <c r="G117" s="238" t="s">
        <v>154</v>
      </c>
      <c r="H117" s="239">
        <v>90.540000000000006</v>
      </c>
      <c r="I117" s="240"/>
      <c r="J117" s="241">
        <f>ROUND(I117*H117,2)</f>
        <v>0</v>
      </c>
      <c r="K117" s="237" t="s">
        <v>155</v>
      </c>
      <c r="L117" s="72"/>
      <c r="M117" s="242" t="s">
        <v>23</v>
      </c>
      <c r="N117" s="243" t="s">
        <v>48</v>
      </c>
      <c r="O117" s="47"/>
      <c r="P117" s="244">
        <f>O117*H117</f>
        <v>0</v>
      </c>
      <c r="Q117" s="244">
        <v>0.00013999999999999999</v>
      </c>
      <c r="R117" s="244">
        <f>Q117*H117</f>
        <v>0.0126756</v>
      </c>
      <c r="S117" s="244">
        <v>0</v>
      </c>
      <c r="T117" s="245">
        <f>S117*H117</f>
        <v>0</v>
      </c>
      <c r="AR117" s="24" t="s">
        <v>247</v>
      </c>
      <c r="AT117" s="24" t="s">
        <v>151</v>
      </c>
      <c r="AU117" s="24" t="s">
        <v>86</v>
      </c>
      <c r="AY117" s="24" t="s">
        <v>148</v>
      </c>
      <c r="BE117" s="246">
        <f>IF(N117="základní",J117,0)</f>
        <v>0</v>
      </c>
      <c r="BF117" s="246">
        <f>IF(N117="snížená",J117,0)</f>
        <v>0</v>
      </c>
      <c r="BG117" s="246">
        <f>IF(N117="zákl. přenesená",J117,0)</f>
        <v>0</v>
      </c>
      <c r="BH117" s="246">
        <f>IF(N117="sníž. přenesená",J117,0)</f>
        <v>0</v>
      </c>
      <c r="BI117" s="246">
        <f>IF(N117="nulová",J117,0)</f>
        <v>0</v>
      </c>
      <c r="BJ117" s="24" t="s">
        <v>84</v>
      </c>
      <c r="BK117" s="246">
        <f>ROUND(I117*H117,2)</f>
        <v>0</v>
      </c>
      <c r="BL117" s="24" t="s">
        <v>247</v>
      </c>
      <c r="BM117" s="24" t="s">
        <v>468</v>
      </c>
    </row>
    <row r="118" s="1" customFormat="1">
      <c r="B118" s="46"/>
      <c r="C118" s="74"/>
      <c r="D118" s="247" t="s">
        <v>158</v>
      </c>
      <c r="E118" s="74"/>
      <c r="F118" s="248" t="s">
        <v>469</v>
      </c>
      <c r="G118" s="74"/>
      <c r="H118" s="74"/>
      <c r="I118" s="203"/>
      <c r="J118" s="74"/>
      <c r="K118" s="74"/>
      <c r="L118" s="72"/>
      <c r="M118" s="249"/>
      <c r="N118" s="47"/>
      <c r="O118" s="47"/>
      <c r="P118" s="47"/>
      <c r="Q118" s="47"/>
      <c r="R118" s="47"/>
      <c r="S118" s="47"/>
      <c r="T118" s="95"/>
      <c r="AT118" s="24" t="s">
        <v>158</v>
      </c>
      <c r="AU118" s="24" t="s">
        <v>86</v>
      </c>
    </row>
    <row r="119" s="12" customFormat="1">
      <c r="B119" s="251"/>
      <c r="C119" s="252"/>
      <c r="D119" s="247" t="s">
        <v>162</v>
      </c>
      <c r="E119" s="253" t="s">
        <v>23</v>
      </c>
      <c r="F119" s="254" t="s">
        <v>461</v>
      </c>
      <c r="G119" s="252"/>
      <c r="H119" s="255">
        <v>38.700000000000003</v>
      </c>
      <c r="I119" s="256"/>
      <c r="J119" s="252"/>
      <c r="K119" s="252"/>
      <c r="L119" s="257"/>
      <c r="M119" s="258"/>
      <c r="N119" s="259"/>
      <c r="O119" s="259"/>
      <c r="P119" s="259"/>
      <c r="Q119" s="259"/>
      <c r="R119" s="259"/>
      <c r="S119" s="259"/>
      <c r="T119" s="260"/>
      <c r="AT119" s="261" t="s">
        <v>162</v>
      </c>
      <c r="AU119" s="261" t="s">
        <v>86</v>
      </c>
      <c r="AV119" s="12" t="s">
        <v>86</v>
      </c>
      <c r="AW119" s="12" t="s">
        <v>40</v>
      </c>
      <c r="AX119" s="12" t="s">
        <v>77</v>
      </c>
      <c r="AY119" s="261" t="s">
        <v>148</v>
      </c>
    </row>
    <row r="120" s="14" customFormat="1">
      <c r="B120" s="273"/>
      <c r="C120" s="274"/>
      <c r="D120" s="247" t="s">
        <v>162</v>
      </c>
      <c r="E120" s="275" t="s">
        <v>23</v>
      </c>
      <c r="F120" s="276" t="s">
        <v>182</v>
      </c>
      <c r="G120" s="274"/>
      <c r="H120" s="277">
        <v>38.700000000000003</v>
      </c>
      <c r="I120" s="278"/>
      <c r="J120" s="274"/>
      <c r="K120" s="274"/>
      <c r="L120" s="279"/>
      <c r="M120" s="280"/>
      <c r="N120" s="281"/>
      <c r="O120" s="281"/>
      <c r="P120" s="281"/>
      <c r="Q120" s="281"/>
      <c r="R120" s="281"/>
      <c r="S120" s="281"/>
      <c r="T120" s="282"/>
      <c r="AT120" s="283" t="s">
        <v>162</v>
      </c>
      <c r="AU120" s="283" t="s">
        <v>86</v>
      </c>
      <c r="AV120" s="14" t="s">
        <v>170</v>
      </c>
      <c r="AW120" s="14" t="s">
        <v>40</v>
      </c>
      <c r="AX120" s="14" t="s">
        <v>77</v>
      </c>
      <c r="AY120" s="283" t="s">
        <v>148</v>
      </c>
    </row>
    <row r="121" s="12" customFormat="1">
      <c r="B121" s="251"/>
      <c r="C121" s="252"/>
      <c r="D121" s="247" t="s">
        <v>162</v>
      </c>
      <c r="E121" s="253" t="s">
        <v>23</v>
      </c>
      <c r="F121" s="254" t="s">
        <v>462</v>
      </c>
      <c r="G121" s="252"/>
      <c r="H121" s="255">
        <v>8.6400000000000006</v>
      </c>
      <c r="I121" s="256"/>
      <c r="J121" s="252"/>
      <c r="K121" s="252"/>
      <c r="L121" s="257"/>
      <c r="M121" s="258"/>
      <c r="N121" s="259"/>
      <c r="O121" s="259"/>
      <c r="P121" s="259"/>
      <c r="Q121" s="259"/>
      <c r="R121" s="259"/>
      <c r="S121" s="259"/>
      <c r="T121" s="260"/>
      <c r="AT121" s="261" t="s">
        <v>162</v>
      </c>
      <c r="AU121" s="261" t="s">
        <v>86</v>
      </c>
      <c r="AV121" s="12" t="s">
        <v>86</v>
      </c>
      <c r="AW121" s="12" t="s">
        <v>40</v>
      </c>
      <c r="AX121" s="12" t="s">
        <v>77</v>
      </c>
      <c r="AY121" s="261" t="s">
        <v>148</v>
      </c>
    </row>
    <row r="122" s="14" customFormat="1">
      <c r="B122" s="273"/>
      <c r="C122" s="274"/>
      <c r="D122" s="247" t="s">
        <v>162</v>
      </c>
      <c r="E122" s="275" t="s">
        <v>23</v>
      </c>
      <c r="F122" s="276" t="s">
        <v>182</v>
      </c>
      <c r="G122" s="274"/>
      <c r="H122" s="277">
        <v>8.6400000000000006</v>
      </c>
      <c r="I122" s="278"/>
      <c r="J122" s="274"/>
      <c r="K122" s="274"/>
      <c r="L122" s="279"/>
      <c r="M122" s="280"/>
      <c r="N122" s="281"/>
      <c r="O122" s="281"/>
      <c r="P122" s="281"/>
      <c r="Q122" s="281"/>
      <c r="R122" s="281"/>
      <c r="S122" s="281"/>
      <c r="T122" s="282"/>
      <c r="AT122" s="283" t="s">
        <v>162</v>
      </c>
      <c r="AU122" s="283" t="s">
        <v>86</v>
      </c>
      <c r="AV122" s="14" t="s">
        <v>170</v>
      </c>
      <c r="AW122" s="14" t="s">
        <v>40</v>
      </c>
      <c r="AX122" s="14" t="s">
        <v>77</v>
      </c>
      <c r="AY122" s="283" t="s">
        <v>148</v>
      </c>
    </row>
    <row r="123" s="12" customFormat="1">
      <c r="B123" s="251"/>
      <c r="C123" s="252"/>
      <c r="D123" s="247" t="s">
        <v>162</v>
      </c>
      <c r="E123" s="253" t="s">
        <v>23</v>
      </c>
      <c r="F123" s="254" t="s">
        <v>463</v>
      </c>
      <c r="G123" s="252"/>
      <c r="H123" s="255">
        <v>14.4</v>
      </c>
      <c r="I123" s="256"/>
      <c r="J123" s="252"/>
      <c r="K123" s="252"/>
      <c r="L123" s="257"/>
      <c r="M123" s="258"/>
      <c r="N123" s="259"/>
      <c r="O123" s="259"/>
      <c r="P123" s="259"/>
      <c r="Q123" s="259"/>
      <c r="R123" s="259"/>
      <c r="S123" s="259"/>
      <c r="T123" s="260"/>
      <c r="AT123" s="261" t="s">
        <v>162</v>
      </c>
      <c r="AU123" s="261" t="s">
        <v>86</v>
      </c>
      <c r="AV123" s="12" t="s">
        <v>86</v>
      </c>
      <c r="AW123" s="12" t="s">
        <v>40</v>
      </c>
      <c r="AX123" s="12" t="s">
        <v>77</v>
      </c>
      <c r="AY123" s="261" t="s">
        <v>148</v>
      </c>
    </row>
    <row r="124" s="12" customFormat="1">
      <c r="B124" s="251"/>
      <c r="C124" s="252"/>
      <c r="D124" s="247" t="s">
        <v>162</v>
      </c>
      <c r="E124" s="253" t="s">
        <v>23</v>
      </c>
      <c r="F124" s="254" t="s">
        <v>464</v>
      </c>
      <c r="G124" s="252"/>
      <c r="H124" s="255">
        <v>14.4</v>
      </c>
      <c r="I124" s="256"/>
      <c r="J124" s="252"/>
      <c r="K124" s="252"/>
      <c r="L124" s="257"/>
      <c r="M124" s="258"/>
      <c r="N124" s="259"/>
      <c r="O124" s="259"/>
      <c r="P124" s="259"/>
      <c r="Q124" s="259"/>
      <c r="R124" s="259"/>
      <c r="S124" s="259"/>
      <c r="T124" s="260"/>
      <c r="AT124" s="261" t="s">
        <v>162</v>
      </c>
      <c r="AU124" s="261" t="s">
        <v>86</v>
      </c>
      <c r="AV124" s="12" t="s">
        <v>86</v>
      </c>
      <c r="AW124" s="12" t="s">
        <v>40</v>
      </c>
      <c r="AX124" s="12" t="s">
        <v>77</v>
      </c>
      <c r="AY124" s="261" t="s">
        <v>148</v>
      </c>
    </row>
    <row r="125" s="12" customFormat="1">
      <c r="B125" s="251"/>
      <c r="C125" s="252"/>
      <c r="D125" s="247" t="s">
        <v>162</v>
      </c>
      <c r="E125" s="253" t="s">
        <v>23</v>
      </c>
      <c r="F125" s="254" t="s">
        <v>465</v>
      </c>
      <c r="G125" s="252"/>
      <c r="H125" s="255">
        <v>14.4</v>
      </c>
      <c r="I125" s="256"/>
      <c r="J125" s="252"/>
      <c r="K125" s="252"/>
      <c r="L125" s="257"/>
      <c r="M125" s="258"/>
      <c r="N125" s="259"/>
      <c r="O125" s="259"/>
      <c r="P125" s="259"/>
      <c r="Q125" s="259"/>
      <c r="R125" s="259"/>
      <c r="S125" s="259"/>
      <c r="T125" s="260"/>
      <c r="AT125" s="261" t="s">
        <v>162</v>
      </c>
      <c r="AU125" s="261" t="s">
        <v>86</v>
      </c>
      <c r="AV125" s="12" t="s">
        <v>86</v>
      </c>
      <c r="AW125" s="12" t="s">
        <v>40</v>
      </c>
      <c r="AX125" s="12" t="s">
        <v>77</v>
      </c>
      <c r="AY125" s="261" t="s">
        <v>148</v>
      </c>
    </row>
    <row r="126" s="13" customFormat="1">
      <c r="B126" s="262"/>
      <c r="C126" s="263"/>
      <c r="D126" s="247" t="s">
        <v>162</v>
      </c>
      <c r="E126" s="264" t="s">
        <v>23</v>
      </c>
      <c r="F126" s="265" t="s">
        <v>165</v>
      </c>
      <c r="G126" s="263"/>
      <c r="H126" s="266">
        <v>90.540000000000006</v>
      </c>
      <c r="I126" s="267"/>
      <c r="J126" s="263"/>
      <c r="K126" s="263"/>
      <c r="L126" s="268"/>
      <c r="M126" s="269"/>
      <c r="N126" s="270"/>
      <c r="O126" s="270"/>
      <c r="P126" s="270"/>
      <c r="Q126" s="270"/>
      <c r="R126" s="270"/>
      <c r="S126" s="270"/>
      <c r="T126" s="271"/>
      <c r="AT126" s="272" t="s">
        <v>162</v>
      </c>
      <c r="AU126" s="272" t="s">
        <v>86</v>
      </c>
      <c r="AV126" s="13" t="s">
        <v>156</v>
      </c>
      <c r="AW126" s="13" t="s">
        <v>40</v>
      </c>
      <c r="AX126" s="13" t="s">
        <v>84</v>
      </c>
      <c r="AY126" s="272" t="s">
        <v>148</v>
      </c>
    </row>
    <row r="127" s="1" customFormat="1" ht="16.5" customHeight="1">
      <c r="B127" s="46"/>
      <c r="C127" s="235" t="s">
        <v>185</v>
      </c>
      <c r="D127" s="235" t="s">
        <v>151</v>
      </c>
      <c r="E127" s="236" t="s">
        <v>470</v>
      </c>
      <c r="F127" s="237" t="s">
        <v>471</v>
      </c>
      <c r="G127" s="238" t="s">
        <v>154</v>
      </c>
      <c r="H127" s="239">
        <v>90.540000000000006</v>
      </c>
      <c r="I127" s="240"/>
      <c r="J127" s="241">
        <f>ROUND(I127*H127,2)</f>
        <v>0</v>
      </c>
      <c r="K127" s="237" t="s">
        <v>155</v>
      </c>
      <c r="L127" s="72"/>
      <c r="M127" s="242" t="s">
        <v>23</v>
      </c>
      <c r="N127" s="243" t="s">
        <v>48</v>
      </c>
      <c r="O127" s="47"/>
      <c r="P127" s="244">
        <f>O127*H127</f>
        <v>0</v>
      </c>
      <c r="Q127" s="244">
        <v>0.00023000000000000001</v>
      </c>
      <c r="R127" s="244">
        <f>Q127*H127</f>
        <v>0.020824200000000001</v>
      </c>
      <c r="S127" s="244">
        <v>0</v>
      </c>
      <c r="T127" s="245">
        <f>S127*H127</f>
        <v>0</v>
      </c>
      <c r="AR127" s="24" t="s">
        <v>247</v>
      </c>
      <c r="AT127" s="24" t="s">
        <v>151</v>
      </c>
      <c r="AU127" s="24" t="s">
        <v>86</v>
      </c>
      <c r="AY127" s="24" t="s">
        <v>148</v>
      </c>
      <c r="BE127" s="246">
        <f>IF(N127="základní",J127,0)</f>
        <v>0</v>
      </c>
      <c r="BF127" s="246">
        <f>IF(N127="snížená",J127,0)</f>
        <v>0</v>
      </c>
      <c r="BG127" s="246">
        <f>IF(N127="zákl. přenesená",J127,0)</f>
        <v>0</v>
      </c>
      <c r="BH127" s="246">
        <f>IF(N127="sníž. přenesená",J127,0)</f>
        <v>0</v>
      </c>
      <c r="BI127" s="246">
        <f>IF(N127="nulová",J127,0)</f>
        <v>0</v>
      </c>
      <c r="BJ127" s="24" t="s">
        <v>84</v>
      </c>
      <c r="BK127" s="246">
        <f>ROUND(I127*H127,2)</f>
        <v>0</v>
      </c>
      <c r="BL127" s="24" t="s">
        <v>247</v>
      </c>
      <c r="BM127" s="24" t="s">
        <v>472</v>
      </c>
    </row>
    <row r="128" s="1" customFormat="1">
      <c r="B128" s="46"/>
      <c r="C128" s="74"/>
      <c r="D128" s="247" t="s">
        <v>158</v>
      </c>
      <c r="E128" s="74"/>
      <c r="F128" s="248" t="s">
        <v>473</v>
      </c>
      <c r="G128" s="74"/>
      <c r="H128" s="74"/>
      <c r="I128" s="203"/>
      <c r="J128" s="74"/>
      <c r="K128" s="74"/>
      <c r="L128" s="72"/>
      <c r="M128" s="249"/>
      <c r="N128" s="47"/>
      <c r="O128" s="47"/>
      <c r="P128" s="47"/>
      <c r="Q128" s="47"/>
      <c r="R128" s="47"/>
      <c r="S128" s="47"/>
      <c r="T128" s="95"/>
      <c r="AT128" s="24" t="s">
        <v>158</v>
      </c>
      <c r="AU128" s="24" t="s">
        <v>86</v>
      </c>
    </row>
    <row r="129" s="12" customFormat="1">
      <c r="B129" s="251"/>
      <c r="C129" s="252"/>
      <c r="D129" s="247" t="s">
        <v>162</v>
      </c>
      <c r="E129" s="252"/>
      <c r="F129" s="254" t="s">
        <v>474</v>
      </c>
      <c r="G129" s="252"/>
      <c r="H129" s="255">
        <v>90.540000000000006</v>
      </c>
      <c r="I129" s="256"/>
      <c r="J129" s="252"/>
      <c r="K129" s="252"/>
      <c r="L129" s="257"/>
      <c r="M129" s="258"/>
      <c r="N129" s="259"/>
      <c r="O129" s="259"/>
      <c r="P129" s="259"/>
      <c r="Q129" s="259"/>
      <c r="R129" s="259"/>
      <c r="S129" s="259"/>
      <c r="T129" s="260"/>
      <c r="AT129" s="261" t="s">
        <v>162</v>
      </c>
      <c r="AU129" s="261" t="s">
        <v>86</v>
      </c>
      <c r="AV129" s="12" t="s">
        <v>86</v>
      </c>
      <c r="AW129" s="12" t="s">
        <v>6</v>
      </c>
      <c r="AX129" s="12" t="s">
        <v>84</v>
      </c>
      <c r="AY129" s="261" t="s">
        <v>148</v>
      </c>
    </row>
    <row r="130" s="1" customFormat="1" ht="16.5" customHeight="1">
      <c r="B130" s="46"/>
      <c r="C130" s="235" t="s">
        <v>190</v>
      </c>
      <c r="D130" s="235" t="s">
        <v>151</v>
      </c>
      <c r="E130" s="236" t="s">
        <v>475</v>
      </c>
      <c r="F130" s="237" t="s">
        <v>476</v>
      </c>
      <c r="G130" s="238" t="s">
        <v>154</v>
      </c>
      <c r="H130" s="239">
        <v>90.540000000000006</v>
      </c>
      <c r="I130" s="240"/>
      <c r="J130" s="241">
        <f>ROUND(I130*H130,2)</f>
        <v>0</v>
      </c>
      <c r="K130" s="237" t="s">
        <v>155</v>
      </c>
      <c r="L130" s="72"/>
      <c r="M130" s="242" t="s">
        <v>23</v>
      </c>
      <c r="N130" s="243" t="s">
        <v>48</v>
      </c>
      <c r="O130" s="47"/>
      <c r="P130" s="244">
        <f>O130*H130</f>
        <v>0</v>
      </c>
      <c r="Q130" s="244">
        <v>0.00023000000000000001</v>
      </c>
      <c r="R130" s="244">
        <f>Q130*H130</f>
        <v>0.020824200000000001</v>
      </c>
      <c r="S130" s="244">
        <v>0</v>
      </c>
      <c r="T130" s="245">
        <f>S130*H130</f>
        <v>0</v>
      </c>
      <c r="AR130" s="24" t="s">
        <v>247</v>
      </c>
      <c r="AT130" s="24" t="s">
        <v>151</v>
      </c>
      <c r="AU130" s="24" t="s">
        <v>86</v>
      </c>
      <c r="AY130" s="24" t="s">
        <v>148</v>
      </c>
      <c r="BE130" s="246">
        <f>IF(N130="základní",J130,0)</f>
        <v>0</v>
      </c>
      <c r="BF130" s="246">
        <f>IF(N130="snížená",J130,0)</f>
        <v>0</v>
      </c>
      <c r="BG130" s="246">
        <f>IF(N130="zákl. přenesená",J130,0)</f>
        <v>0</v>
      </c>
      <c r="BH130" s="246">
        <f>IF(N130="sníž. přenesená",J130,0)</f>
        <v>0</v>
      </c>
      <c r="BI130" s="246">
        <f>IF(N130="nulová",J130,0)</f>
        <v>0</v>
      </c>
      <c r="BJ130" s="24" t="s">
        <v>84</v>
      </c>
      <c r="BK130" s="246">
        <f>ROUND(I130*H130,2)</f>
        <v>0</v>
      </c>
      <c r="BL130" s="24" t="s">
        <v>247</v>
      </c>
      <c r="BM130" s="24" t="s">
        <v>477</v>
      </c>
    </row>
    <row r="131" s="1" customFormat="1">
      <c r="B131" s="46"/>
      <c r="C131" s="74"/>
      <c r="D131" s="247" t="s">
        <v>158</v>
      </c>
      <c r="E131" s="74"/>
      <c r="F131" s="248" t="s">
        <v>478</v>
      </c>
      <c r="G131" s="74"/>
      <c r="H131" s="74"/>
      <c r="I131" s="203"/>
      <c r="J131" s="74"/>
      <c r="K131" s="74"/>
      <c r="L131" s="72"/>
      <c r="M131" s="249"/>
      <c r="N131" s="47"/>
      <c r="O131" s="47"/>
      <c r="P131" s="47"/>
      <c r="Q131" s="47"/>
      <c r="R131" s="47"/>
      <c r="S131" s="47"/>
      <c r="T131" s="95"/>
      <c r="AT131" s="24" t="s">
        <v>158</v>
      </c>
      <c r="AU131" s="24" t="s">
        <v>86</v>
      </c>
    </row>
    <row r="132" s="11" customFormat="1" ht="29.88" customHeight="1">
      <c r="B132" s="219"/>
      <c r="C132" s="220"/>
      <c r="D132" s="221" t="s">
        <v>76</v>
      </c>
      <c r="E132" s="233" t="s">
        <v>479</v>
      </c>
      <c r="F132" s="233" t="s">
        <v>480</v>
      </c>
      <c r="G132" s="220"/>
      <c r="H132" s="220"/>
      <c r="I132" s="223"/>
      <c r="J132" s="234">
        <f>BK132</f>
        <v>0</v>
      </c>
      <c r="K132" s="220"/>
      <c r="L132" s="225"/>
      <c r="M132" s="226"/>
      <c r="N132" s="227"/>
      <c r="O132" s="227"/>
      <c r="P132" s="228">
        <f>SUM(P133:P165)</f>
        <v>0</v>
      </c>
      <c r="Q132" s="227"/>
      <c r="R132" s="228">
        <f>SUM(R133:R165)</f>
        <v>0.35682000000000003</v>
      </c>
      <c r="S132" s="227"/>
      <c r="T132" s="229">
        <f>SUM(T133:T165)</f>
        <v>0</v>
      </c>
      <c r="AR132" s="230" t="s">
        <v>86</v>
      </c>
      <c r="AT132" s="231" t="s">
        <v>76</v>
      </c>
      <c r="AU132" s="231" t="s">
        <v>84</v>
      </c>
      <c r="AY132" s="230" t="s">
        <v>148</v>
      </c>
      <c r="BK132" s="232">
        <f>SUM(BK133:BK165)</f>
        <v>0</v>
      </c>
    </row>
    <row r="133" s="1" customFormat="1" ht="16.5" customHeight="1">
      <c r="B133" s="46"/>
      <c r="C133" s="235" t="s">
        <v>195</v>
      </c>
      <c r="D133" s="235" t="s">
        <v>151</v>
      </c>
      <c r="E133" s="236" t="s">
        <v>481</v>
      </c>
      <c r="F133" s="237" t="s">
        <v>482</v>
      </c>
      <c r="G133" s="238" t="s">
        <v>436</v>
      </c>
      <c r="H133" s="239">
        <v>469.5</v>
      </c>
      <c r="I133" s="240"/>
      <c r="J133" s="241">
        <f>ROUND(I133*H133,2)</f>
        <v>0</v>
      </c>
      <c r="K133" s="237" t="s">
        <v>155</v>
      </c>
      <c r="L133" s="72"/>
      <c r="M133" s="242" t="s">
        <v>23</v>
      </c>
      <c r="N133" s="243" t="s">
        <v>48</v>
      </c>
      <c r="O133" s="47"/>
      <c r="P133" s="244">
        <f>O133*H133</f>
        <v>0</v>
      </c>
      <c r="Q133" s="244">
        <v>0.00076000000000000004</v>
      </c>
      <c r="R133" s="244">
        <f>Q133*H133</f>
        <v>0.35682000000000003</v>
      </c>
      <c r="S133" s="244">
        <v>0</v>
      </c>
      <c r="T133" s="245">
        <f>S133*H133</f>
        <v>0</v>
      </c>
      <c r="AR133" s="24" t="s">
        <v>247</v>
      </c>
      <c r="AT133" s="24" t="s">
        <v>151</v>
      </c>
      <c r="AU133" s="24" t="s">
        <v>86</v>
      </c>
      <c r="AY133" s="24" t="s">
        <v>148</v>
      </c>
      <c r="BE133" s="246">
        <f>IF(N133="základní",J133,0)</f>
        <v>0</v>
      </c>
      <c r="BF133" s="246">
        <f>IF(N133="snížená",J133,0)</f>
        <v>0</v>
      </c>
      <c r="BG133" s="246">
        <f>IF(N133="zákl. přenesená",J133,0)</f>
        <v>0</v>
      </c>
      <c r="BH133" s="246">
        <f>IF(N133="sníž. přenesená",J133,0)</f>
        <v>0</v>
      </c>
      <c r="BI133" s="246">
        <f>IF(N133="nulová",J133,0)</f>
        <v>0</v>
      </c>
      <c r="BJ133" s="24" t="s">
        <v>84</v>
      </c>
      <c r="BK133" s="246">
        <f>ROUND(I133*H133,2)</f>
        <v>0</v>
      </c>
      <c r="BL133" s="24" t="s">
        <v>247</v>
      </c>
      <c r="BM133" s="24" t="s">
        <v>483</v>
      </c>
    </row>
    <row r="134" s="1" customFormat="1">
      <c r="B134" s="46"/>
      <c r="C134" s="74"/>
      <c r="D134" s="247" t="s">
        <v>158</v>
      </c>
      <c r="E134" s="74"/>
      <c r="F134" s="248" t="s">
        <v>484</v>
      </c>
      <c r="G134" s="74"/>
      <c r="H134" s="74"/>
      <c r="I134" s="203"/>
      <c r="J134" s="74"/>
      <c r="K134" s="74"/>
      <c r="L134" s="72"/>
      <c r="M134" s="249"/>
      <c r="N134" s="47"/>
      <c r="O134" s="47"/>
      <c r="P134" s="47"/>
      <c r="Q134" s="47"/>
      <c r="R134" s="47"/>
      <c r="S134" s="47"/>
      <c r="T134" s="95"/>
      <c r="AT134" s="24" t="s">
        <v>158</v>
      </c>
      <c r="AU134" s="24" t="s">
        <v>86</v>
      </c>
    </row>
    <row r="135" s="1" customFormat="1">
      <c r="B135" s="46"/>
      <c r="C135" s="74"/>
      <c r="D135" s="247" t="s">
        <v>160</v>
      </c>
      <c r="E135" s="74"/>
      <c r="F135" s="250" t="s">
        <v>485</v>
      </c>
      <c r="G135" s="74"/>
      <c r="H135" s="74"/>
      <c r="I135" s="203"/>
      <c r="J135" s="74"/>
      <c r="K135" s="74"/>
      <c r="L135" s="72"/>
      <c r="M135" s="249"/>
      <c r="N135" s="47"/>
      <c r="O135" s="47"/>
      <c r="P135" s="47"/>
      <c r="Q135" s="47"/>
      <c r="R135" s="47"/>
      <c r="S135" s="47"/>
      <c r="T135" s="95"/>
      <c r="AT135" s="24" t="s">
        <v>160</v>
      </c>
      <c r="AU135" s="24" t="s">
        <v>86</v>
      </c>
    </row>
    <row r="136" s="12" customFormat="1">
      <c r="B136" s="251"/>
      <c r="C136" s="252"/>
      <c r="D136" s="247" t="s">
        <v>162</v>
      </c>
      <c r="E136" s="253" t="s">
        <v>23</v>
      </c>
      <c r="F136" s="254" t="s">
        <v>440</v>
      </c>
      <c r="G136" s="252"/>
      <c r="H136" s="255">
        <v>103.5</v>
      </c>
      <c r="I136" s="256"/>
      <c r="J136" s="252"/>
      <c r="K136" s="252"/>
      <c r="L136" s="257"/>
      <c r="M136" s="258"/>
      <c r="N136" s="259"/>
      <c r="O136" s="259"/>
      <c r="P136" s="259"/>
      <c r="Q136" s="259"/>
      <c r="R136" s="259"/>
      <c r="S136" s="259"/>
      <c r="T136" s="260"/>
      <c r="AT136" s="261" t="s">
        <v>162</v>
      </c>
      <c r="AU136" s="261" t="s">
        <v>86</v>
      </c>
      <c r="AV136" s="12" t="s">
        <v>86</v>
      </c>
      <c r="AW136" s="12" t="s">
        <v>40</v>
      </c>
      <c r="AX136" s="12" t="s">
        <v>77</v>
      </c>
      <c r="AY136" s="261" t="s">
        <v>148</v>
      </c>
    </row>
    <row r="137" s="12" customFormat="1">
      <c r="B137" s="251"/>
      <c r="C137" s="252"/>
      <c r="D137" s="247" t="s">
        <v>162</v>
      </c>
      <c r="E137" s="253" t="s">
        <v>23</v>
      </c>
      <c r="F137" s="254" t="s">
        <v>441</v>
      </c>
      <c r="G137" s="252"/>
      <c r="H137" s="255">
        <v>103.2</v>
      </c>
      <c r="I137" s="256"/>
      <c r="J137" s="252"/>
      <c r="K137" s="252"/>
      <c r="L137" s="257"/>
      <c r="M137" s="258"/>
      <c r="N137" s="259"/>
      <c r="O137" s="259"/>
      <c r="P137" s="259"/>
      <c r="Q137" s="259"/>
      <c r="R137" s="259"/>
      <c r="S137" s="259"/>
      <c r="T137" s="260"/>
      <c r="AT137" s="261" t="s">
        <v>162</v>
      </c>
      <c r="AU137" s="261" t="s">
        <v>86</v>
      </c>
      <c r="AV137" s="12" t="s">
        <v>86</v>
      </c>
      <c r="AW137" s="12" t="s">
        <v>40</v>
      </c>
      <c r="AX137" s="12" t="s">
        <v>77</v>
      </c>
      <c r="AY137" s="261" t="s">
        <v>148</v>
      </c>
    </row>
    <row r="138" s="14" customFormat="1">
      <c r="B138" s="273"/>
      <c r="C138" s="274"/>
      <c r="D138" s="247" t="s">
        <v>162</v>
      </c>
      <c r="E138" s="275" t="s">
        <v>23</v>
      </c>
      <c r="F138" s="276" t="s">
        <v>182</v>
      </c>
      <c r="G138" s="274"/>
      <c r="H138" s="277">
        <v>206.69999999999999</v>
      </c>
      <c r="I138" s="278"/>
      <c r="J138" s="274"/>
      <c r="K138" s="274"/>
      <c r="L138" s="279"/>
      <c r="M138" s="280"/>
      <c r="N138" s="281"/>
      <c r="O138" s="281"/>
      <c r="P138" s="281"/>
      <c r="Q138" s="281"/>
      <c r="R138" s="281"/>
      <c r="S138" s="281"/>
      <c r="T138" s="282"/>
      <c r="AT138" s="283" t="s">
        <v>162</v>
      </c>
      <c r="AU138" s="283" t="s">
        <v>86</v>
      </c>
      <c r="AV138" s="14" t="s">
        <v>170</v>
      </c>
      <c r="AW138" s="14" t="s">
        <v>40</v>
      </c>
      <c r="AX138" s="14" t="s">
        <v>77</v>
      </c>
      <c r="AY138" s="283" t="s">
        <v>148</v>
      </c>
    </row>
    <row r="139" s="12" customFormat="1">
      <c r="B139" s="251"/>
      <c r="C139" s="252"/>
      <c r="D139" s="247" t="s">
        <v>162</v>
      </c>
      <c r="E139" s="253" t="s">
        <v>23</v>
      </c>
      <c r="F139" s="254" t="s">
        <v>442</v>
      </c>
      <c r="G139" s="252"/>
      <c r="H139" s="255">
        <v>19.199999999999999</v>
      </c>
      <c r="I139" s="256"/>
      <c r="J139" s="252"/>
      <c r="K139" s="252"/>
      <c r="L139" s="257"/>
      <c r="M139" s="258"/>
      <c r="N139" s="259"/>
      <c r="O139" s="259"/>
      <c r="P139" s="259"/>
      <c r="Q139" s="259"/>
      <c r="R139" s="259"/>
      <c r="S139" s="259"/>
      <c r="T139" s="260"/>
      <c r="AT139" s="261" t="s">
        <v>162</v>
      </c>
      <c r="AU139" s="261" t="s">
        <v>86</v>
      </c>
      <c r="AV139" s="12" t="s">
        <v>86</v>
      </c>
      <c r="AW139" s="12" t="s">
        <v>40</v>
      </c>
      <c r="AX139" s="12" t="s">
        <v>77</v>
      </c>
      <c r="AY139" s="261" t="s">
        <v>148</v>
      </c>
    </row>
    <row r="140" s="12" customFormat="1">
      <c r="B140" s="251"/>
      <c r="C140" s="252"/>
      <c r="D140" s="247" t="s">
        <v>162</v>
      </c>
      <c r="E140" s="253" t="s">
        <v>23</v>
      </c>
      <c r="F140" s="254" t="s">
        <v>443</v>
      </c>
      <c r="G140" s="252"/>
      <c r="H140" s="255">
        <v>10.800000000000001</v>
      </c>
      <c r="I140" s="256"/>
      <c r="J140" s="252"/>
      <c r="K140" s="252"/>
      <c r="L140" s="257"/>
      <c r="M140" s="258"/>
      <c r="N140" s="259"/>
      <c r="O140" s="259"/>
      <c r="P140" s="259"/>
      <c r="Q140" s="259"/>
      <c r="R140" s="259"/>
      <c r="S140" s="259"/>
      <c r="T140" s="260"/>
      <c r="AT140" s="261" t="s">
        <v>162</v>
      </c>
      <c r="AU140" s="261" t="s">
        <v>86</v>
      </c>
      <c r="AV140" s="12" t="s">
        <v>86</v>
      </c>
      <c r="AW140" s="12" t="s">
        <v>40</v>
      </c>
      <c r="AX140" s="12" t="s">
        <v>77</v>
      </c>
      <c r="AY140" s="261" t="s">
        <v>148</v>
      </c>
    </row>
    <row r="141" s="14" customFormat="1">
      <c r="B141" s="273"/>
      <c r="C141" s="274"/>
      <c r="D141" s="247" t="s">
        <v>162</v>
      </c>
      <c r="E141" s="275" t="s">
        <v>23</v>
      </c>
      <c r="F141" s="276" t="s">
        <v>182</v>
      </c>
      <c r="G141" s="274"/>
      <c r="H141" s="277">
        <v>30</v>
      </c>
      <c r="I141" s="278"/>
      <c r="J141" s="274"/>
      <c r="K141" s="274"/>
      <c r="L141" s="279"/>
      <c r="M141" s="280"/>
      <c r="N141" s="281"/>
      <c r="O141" s="281"/>
      <c r="P141" s="281"/>
      <c r="Q141" s="281"/>
      <c r="R141" s="281"/>
      <c r="S141" s="281"/>
      <c r="T141" s="282"/>
      <c r="AT141" s="283" t="s">
        <v>162</v>
      </c>
      <c r="AU141" s="283" t="s">
        <v>86</v>
      </c>
      <c r="AV141" s="14" t="s">
        <v>170</v>
      </c>
      <c r="AW141" s="14" t="s">
        <v>40</v>
      </c>
      <c r="AX141" s="14" t="s">
        <v>77</v>
      </c>
      <c r="AY141" s="283" t="s">
        <v>148</v>
      </c>
    </row>
    <row r="142" s="12" customFormat="1">
      <c r="B142" s="251"/>
      <c r="C142" s="252"/>
      <c r="D142" s="247" t="s">
        <v>162</v>
      </c>
      <c r="E142" s="253" t="s">
        <v>23</v>
      </c>
      <c r="F142" s="254" t="s">
        <v>444</v>
      </c>
      <c r="G142" s="252"/>
      <c r="H142" s="255">
        <v>41.600000000000001</v>
      </c>
      <c r="I142" s="256"/>
      <c r="J142" s="252"/>
      <c r="K142" s="252"/>
      <c r="L142" s="257"/>
      <c r="M142" s="258"/>
      <c r="N142" s="259"/>
      <c r="O142" s="259"/>
      <c r="P142" s="259"/>
      <c r="Q142" s="259"/>
      <c r="R142" s="259"/>
      <c r="S142" s="259"/>
      <c r="T142" s="260"/>
      <c r="AT142" s="261" t="s">
        <v>162</v>
      </c>
      <c r="AU142" s="261" t="s">
        <v>86</v>
      </c>
      <c r="AV142" s="12" t="s">
        <v>86</v>
      </c>
      <c r="AW142" s="12" t="s">
        <v>40</v>
      </c>
      <c r="AX142" s="12" t="s">
        <v>77</v>
      </c>
      <c r="AY142" s="261" t="s">
        <v>148</v>
      </c>
    </row>
    <row r="143" s="12" customFormat="1">
      <c r="B143" s="251"/>
      <c r="C143" s="252"/>
      <c r="D143" s="247" t="s">
        <v>162</v>
      </c>
      <c r="E143" s="253" t="s">
        <v>23</v>
      </c>
      <c r="F143" s="254" t="s">
        <v>445</v>
      </c>
      <c r="G143" s="252"/>
      <c r="H143" s="255">
        <v>36</v>
      </c>
      <c r="I143" s="256"/>
      <c r="J143" s="252"/>
      <c r="K143" s="252"/>
      <c r="L143" s="257"/>
      <c r="M143" s="258"/>
      <c r="N143" s="259"/>
      <c r="O143" s="259"/>
      <c r="P143" s="259"/>
      <c r="Q143" s="259"/>
      <c r="R143" s="259"/>
      <c r="S143" s="259"/>
      <c r="T143" s="260"/>
      <c r="AT143" s="261" t="s">
        <v>162</v>
      </c>
      <c r="AU143" s="261" t="s">
        <v>86</v>
      </c>
      <c r="AV143" s="12" t="s">
        <v>86</v>
      </c>
      <c r="AW143" s="12" t="s">
        <v>40</v>
      </c>
      <c r="AX143" s="12" t="s">
        <v>77</v>
      </c>
      <c r="AY143" s="261" t="s">
        <v>148</v>
      </c>
    </row>
    <row r="144" s="12" customFormat="1">
      <c r="B144" s="251"/>
      <c r="C144" s="252"/>
      <c r="D144" s="247" t="s">
        <v>162</v>
      </c>
      <c r="E144" s="253" t="s">
        <v>23</v>
      </c>
      <c r="F144" s="254" t="s">
        <v>446</v>
      </c>
      <c r="G144" s="252"/>
      <c r="H144" s="255">
        <v>41.600000000000001</v>
      </c>
      <c r="I144" s="256"/>
      <c r="J144" s="252"/>
      <c r="K144" s="252"/>
      <c r="L144" s="257"/>
      <c r="M144" s="258"/>
      <c r="N144" s="259"/>
      <c r="O144" s="259"/>
      <c r="P144" s="259"/>
      <c r="Q144" s="259"/>
      <c r="R144" s="259"/>
      <c r="S144" s="259"/>
      <c r="T144" s="260"/>
      <c r="AT144" s="261" t="s">
        <v>162</v>
      </c>
      <c r="AU144" s="261" t="s">
        <v>86</v>
      </c>
      <c r="AV144" s="12" t="s">
        <v>86</v>
      </c>
      <c r="AW144" s="12" t="s">
        <v>40</v>
      </c>
      <c r="AX144" s="12" t="s">
        <v>77</v>
      </c>
      <c r="AY144" s="261" t="s">
        <v>148</v>
      </c>
    </row>
    <row r="145" s="12" customFormat="1">
      <c r="B145" s="251"/>
      <c r="C145" s="252"/>
      <c r="D145" s="247" t="s">
        <v>162</v>
      </c>
      <c r="E145" s="253" t="s">
        <v>23</v>
      </c>
      <c r="F145" s="254" t="s">
        <v>447</v>
      </c>
      <c r="G145" s="252"/>
      <c r="H145" s="255">
        <v>36</v>
      </c>
      <c r="I145" s="256"/>
      <c r="J145" s="252"/>
      <c r="K145" s="252"/>
      <c r="L145" s="257"/>
      <c r="M145" s="258"/>
      <c r="N145" s="259"/>
      <c r="O145" s="259"/>
      <c r="P145" s="259"/>
      <c r="Q145" s="259"/>
      <c r="R145" s="259"/>
      <c r="S145" s="259"/>
      <c r="T145" s="260"/>
      <c r="AT145" s="261" t="s">
        <v>162</v>
      </c>
      <c r="AU145" s="261" t="s">
        <v>86</v>
      </c>
      <c r="AV145" s="12" t="s">
        <v>86</v>
      </c>
      <c r="AW145" s="12" t="s">
        <v>40</v>
      </c>
      <c r="AX145" s="12" t="s">
        <v>77</v>
      </c>
      <c r="AY145" s="261" t="s">
        <v>148</v>
      </c>
    </row>
    <row r="146" s="12" customFormat="1">
      <c r="B146" s="251"/>
      <c r="C146" s="252"/>
      <c r="D146" s="247" t="s">
        <v>162</v>
      </c>
      <c r="E146" s="253" t="s">
        <v>23</v>
      </c>
      <c r="F146" s="254" t="s">
        <v>448</v>
      </c>
      <c r="G146" s="252"/>
      <c r="H146" s="255">
        <v>41.600000000000001</v>
      </c>
      <c r="I146" s="256"/>
      <c r="J146" s="252"/>
      <c r="K146" s="252"/>
      <c r="L146" s="257"/>
      <c r="M146" s="258"/>
      <c r="N146" s="259"/>
      <c r="O146" s="259"/>
      <c r="P146" s="259"/>
      <c r="Q146" s="259"/>
      <c r="R146" s="259"/>
      <c r="S146" s="259"/>
      <c r="T146" s="260"/>
      <c r="AT146" s="261" t="s">
        <v>162</v>
      </c>
      <c r="AU146" s="261" t="s">
        <v>86</v>
      </c>
      <c r="AV146" s="12" t="s">
        <v>86</v>
      </c>
      <c r="AW146" s="12" t="s">
        <v>40</v>
      </c>
      <c r="AX146" s="12" t="s">
        <v>77</v>
      </c>
      <c r="AY146" s="261" t="s">
        <v>148</v>
      </c>
    </row>
    <row r="147" s="12" customFormat="1">
      <c r="B147" s="251"/>
      <c r="C147" s="252"/>
      <c r="D147" s="247" t="s">
        <v>162</v>
      </c>
      <c r="E147" s="253" t="s">
        <v>23</v>
      </c>
      <c r="F147" s="254" t="s">
        <v>449</v>
      </c>
      <c r="G147" s="252"/>
      <c r="H147" s="255">
        <v>36</v>
      </c>
      <c r="I147" s="256"/>
      <c r="J147" s="252"/>
      <c r="K147" s="252"/>
      <c r="L147" s="257"/>
      <c r="M147" s="258"/>
      <c r="N147" s="259"/>
      <c r="O147" s="259"/>
      <c r="P147" s="259"/>
      <c r="Q147" s="259"/>
      <c r="R147" s="259"/>
      <c r="S147" s="259"/>
      <c r="T147" s="260"/>
      <c r="AT147" s="261" t="s">
        <v>162</v>
      </c>
      <c r="AU147" s="261" t="s">
        <v>86</v>
      </c>
      <c r="AV147" s="12" t="s">
        <v>86</v>
      </c>
      <c r="AW147" s="12" t="s">
        <v>40</v>
      </c>
      <c r="AX147" s="12" t="s">
        <v>77</v>
      </c>
      <c r="AY147" s="261" t="s">
        <v>148</v>
      </c>
    </row>
    <row r="148" s="13" customFormat="1">
      <c r="B148" s="262"/>
      <c r="C148" s="263"/>
      <c r="D148" s="247" t="s">
        <v>162</v>
      </c>
      <c r="E148" s="264" t="s">
        <v>23</v>
      </c>
      <c r="F148" s="265" t="s">
        <v>165</v>
      </c>
      <c r="G148" s="263"/>
      <c r="H148" s="266">
        <v>469.5</v>
      </c>
      <c r="I148" s="267"/>
      <c r="J148" s="263"/>
      <c r="K148" s="263"/>
      <c r="L148" s="268"/>
      <c r="M148" s="269"/>
      <c r="N148" s="270"/>
      <c r="O148" s="270"/>
      <c r="P148" s="270"/>
      <c r="Q148" s="270"/>
      <c r="R148" s="270"/>
      <c r="S148" s="270"/>
      <c r="T148" s="271"/>
      <c r="AT148" s="272" t="s">
        <v>162</v>
      </c>
      <c r="AU148" s="272" t="s">
        <v>86</v>
      </c>
      <c r="AV148" s="13" t="s">
        <v>156</v>
      </c>
      <c r="AW148" s="13" t="s">
        <v>40</v>
      </c>
      <c r="AX148" s="13" t="s">
        <v>84</v>
      </c>
      <c r="AY148" s="272" t="s">
        <v>148</v>
      </c>
    </row>
    <row r="149" s="1" customFormat="1" ht="25.5" customHeight="1">
      <c r="B149" s="46"/>
      <c r="C149" s="235" t="s">
        <v>207</v>
      </c>
      <c r="D149" s="235" t="s">
        <v>151</v>
      </c>
      <c r="E149" s="236" t="s">
        <v>486</v>
      </c>
      <c r="F149" s="237" t="s">
        <v>487</v>
      </c>
      <c r="G149" s="238" t="s">
        <v>154</v>
      </c>
      <c r="H149" s="239">
        <v>90.540000000000006</v>
      </c>
      <c r="I149" s="240"/>
      <c r="J149" s="241">
        <f>ROUND(I149*H149,2)</f>
        <v>0</v>
      </c>
      <c r="K149" s="237" t="s">
        <v>155</v>
      </c>
      <c r="L149" s="72"/>
      <c r="M149" s="242" t="s">
        <v>23</v>
      </c>
      <c r="N149" s="243" t="s">
        <v>48</v>
      </c>
      <c r="O149" s="47"/>
      <c r="P149" s="244">
        <f>O149*H149</f>
        <v>0</v>
      </c>
      <c r="Q149" s="244">
        <v>0</v>
      </c>
      <c r="R149" s="244">
        <f>Q149*H149</f>
        <v>0</v>
      </c>
      <c r="S149" s="244">
        <v>0</v>
      </c>
      <c r="T149" s="245">
        <f>S149*H149</f>
        <v>0</v>
      </c>
      <c r="AR149" s="24" t="s">
        <v>247</v>
      </c>
      <c r="AT149" s="24" t="s">
        <v>151</v>
      </c>
      <c r="AU149" s="24" t="s">
        <v>86</v>
      </c>
      <c r="AY149" s="24" t="s">
        <v>148</v>
      </c>
      <c r="BE149" s="246">
        <f>IF(N149="základní",J149,0)</f>
        <v>0</v>
      </c>
      <c r="BF149" s="246">
        <f>IF(N149="snížená",J149,0)</f>
        <v>0</v>
      </c>
      <c r="BG149" s="246">
        <f>IF(N149="zákl. přenesená",J149,0)</f>
        <v>0</v>
      </c>
      <c r="BH149" s="246">
        <f>IF(N149="sníž. přenesená",J149,0)</f>
        <v>0</v>
      </c>
      <c r="BI149" s="246">
        <f>IF(N149="nulová",J149,0)</f>
        <v>0</v>
      </c>
      <c r="BJ149" s="24" t="s">
        <v>84</v>
      </c>
      <c r="BK149" s="246">
        <f>ROUND(I149*H149,2)</f>
        <v>0</v>
      </c>
      <c r="BL149" s="24" t="s">
        <v>247</v>
      </c>
      <c r="BM149" s="24" t="s">
        <v>488</v>
      </c>
    </row>
    <row r="150" s="1" customFormat="1">
      <c r="B150" s="46"/>
      <c r="C150" s="74"/>
      <c r="D150" s="247" t="s">
        <v>158</v>
      </c>
      <c r="E150" s="74"/>
      <c r="F150" s="248" t="s">
        <v>489</v>
      </c>
      <c r="G150" s="74"/>
      <c r="H150" s="74"/>
      <c r="I150" s="203"/>
      <c r="J150" s="74"/>
      <c r="K150" s="74"/>
      <c r="L150" s="72"/>
      <c r="M150" s="249"/>
      <c r="N150" s="47"/>
      <c r="O150" s="47"/>
      <c r="P150" s="47"/>
      <c r="Q150" s="47"/>
      <c r="R150" s="47"/>
      <c r="S150" s="47"/>
      <c r="T150" s="95"/>
      <c r="AT150" s="24" t="s">
        <v>158</v>
      </c>
      <c r="AU150" s="24" t="s">
        <v>86</v>
      </c>
    </row>
    <row r="151" s="1" customFormat="1">
      <c r="B151" s="46"/>
      <c r="C151" s="74"/>
      <c r="D151" s="247" t="s">
        <v>160</v>
      </c>
      <c r="E151" s="74"/>
      <c r="F151" s="250" t="s">
        <v>485</v>
      </c>
      <c r="G151" s="74"/>
      <c r="H151" s="74"/>
      <c r="I151" s="203"/>
      <c r="J151" s="74"/>
      <c r="K151" s="74"/>
      <c r="L151" s="72"/>
      <c r="M151" s="249"/>
      <c r="N151" s="47"/>
      <c r="O151" s="47"/>
      <c r="P151" s="47"/>
      <c r="Q151" s="47"/>
      <c r="R151" s="47"/>
      <c r="S151" s="47"/>
      <c r="T151" s="95"/>
      <c r="AT151" s="24" t="s">
        <v>160</v>
      </c>
      <c r="AU151" s="24" t="s">
        <v>86</v>
      </c>
    </row>
    <row r="152" s="12" customFormat="1">
      <c r="B152" s="251"/>
      <c r="C152" s="252"/>
      <c r="D152" s="247" t="s">
        <v>162</v>
      </c>
      <c r="E152" s="253" t="s">
        <v>23</v>
      </c>
      <c r="F152" s="254" t="s">
        <v>461</v>
      </c>
      <c r="G152" s="252"/>
      <c r="H152" s="255">
        <v>38.700000000000003</v>
      </c>
      <c r="I152" s="256"/>
      <c r="J152" s="252"/>
      <c r="K152" s="252"/>
      <c r="L152" s="257"/>
      <c r="M152" s="258"/>
      <c r="N152" s="259"/>
      <c r="O152" s="259"/>
      <c r="P152" s="259"/>
      <c r="Q152" s="259"/>
      <c r="R152" s="259"/>
      <c r="S152" s="259"/>
      <c r="T152" s="260"/>
      <c r="AT152" s="261" t="s">
        <v>162</v>
      </c>
      <c r="AU152" s="261" t="s">
        <v>86</v>
      </c>
      <c r="AV152" s="12" t="s">
        <v>86</v>
      </c>
      <c r="AW152" s="12" t="s">
        <v>40</v>
      </c>
      <c r="AX152" s="12" t="s">
        <v>77</v>
      </c>
      <c r="AY152" s="261" t="s">
        <v>148</v>
      </c>
    </row>
    <row r="153" s="14" customFormat="1">
      <c r="B153" s="273"/>
      <c r="C153" s="274"/>
      <c r="D153" s="247" t="s">
        <v>162</v>
      </c>
      <c r="E153" s="275" t="s">
        <v>23</v>
      </c>
      <c r="F153" s="276" t="s">
        <v>182</v>
      </c>
      <c r="G153" s="274"/>
      <c r="H153" s="277">
        <v>38.700000000000003</v>
      </c>
      <c r="I153" s="278"/>
      <c r="J153" s="274"/>
      <c r="K153" s="274"/>
      <c r="L153" s="279"/>
      <c r="M153" s="280"/>
      <c r="N153" s="281"/>
      <c r="O153" s="281"/>
      <c r="P153" s="281"/>
      <c r="Q153" s="281"/>
      <c r="R153" s="281"/>
      <c r="S153" s="281"/>
      <c r="T153" s="282"/>
      <c r="AT153" s="283" t="s">
        <v>162</v>
      </c>
      <c r="AU153" s="283" t="s">
        <v>86</v>
      </c>
      <c r="AV153" s="14" t="s">
        <v>170</v>
      </c>
      <c r="AW153" s="14" t="s">
        <v>40</v>
      </c>
      <c r="AX153" s="14" t="s">
        <v>77</v>
      </c>
      <c r="AY153" s="283" t="s">
        <v>148</v>
      </c>
    </row>
    <row r="154" s="12" customFormat="1">
      <c r="B154" s="251"/>
      <c r="C154" s="252"/>
      <c r="D154" s="247" t="s">
        <v>162</v>
      </c>
      <c r="E154" s="253" t="s">
        <v>23</v>
      </c>
      <c r="F154" s="254" t="s">
        <v>462</v>
      </c>
      <c r="G154" s="252"/>
      <c r="H154" s="255">
        <v>8.6400000000000006</v>
      </c>
      <c r="I154" s="256"/>
      <c r="J154" s="252"/>
      <c r="K154" s="252"/>
      <c r="L154" s="257"/>
      <c r="M154" s="258"/>
      <c r="N154" s="259"/>
      <c r="O154" s="259"/>
      <c r="P154" s="259"/>
      <c r="Q154" s="259"/>
      <c r="R154" s="259"/>
      <c r="S154" s="259"/>
      <c r="T154" s="260"/>
      <c r="AT154" s="261" t="s">
        <v>162</v>
      </c>
      <c r="AU154" s="261" t="s">
        <v>86</v>
      </c>
      <c r="AV154" s="12" t="s">
        <v>86</v>
      </c>
      <c r="AW154" s="12" t="s">
        <v>40</v>
      </c>
      <c r="AX154" s="12" t="s">
        <v>77</v>
      </c>
      <c r="AY154" s="261" t="s">
        <v>148</v>
      </c>
    </row>
    <row r="155" s="14" customFormat="1">
      <c r="B155" s="273"/>
      <c r="C155" s="274"/>
      <c r="D155" s="247" t="s">
        <v>162</v>
      </c>
      <c r="E155" s="275" t="s">
        <v>23</v>
      </c>
      <c r="F155" s="276" t="s">
        <v>182</v>
      </c>
      <c r="G155" s="274"/>
      <c r="H155" s="277">
        <v>8.6400000000000006</v>
      </c>
      <c r="I155" s="278"/>
      <c r="J155" s="274"/>
      <c r="K155" s="274"/>
      <c r="L155" s="279"/>
      <c r="M155" s="280"/>
      <c r="N155" s="281"/>
      <c r="O155" s="281"/>
      <c r="P155" s="281"/>
      <c r="Q155" s="281"/>
      <c r="R155" s="281"/>
      <c r="S155" s="281"/>
      <c r="T155" s="282"/>
      <c r="AT155" s="283" t="s">
        <v>162</v>
      </c>
      <c r="AU155" s="283" t="s">
        <v>86</v>
      </c>
      <c r="AV155" s="14" t="s">
        <v>170</v>
      </c>
      <c r="AW155" s="14" t="s">
        <v>40</v>
      </c>
      <c r="AX155" s="14" t="s">
        <v>77</v>
      </c>
      <c r="AY155" s="283" t="s">
        <v>148</v>
      </c>
    </row>
    <row r="156" s="12" customFormat="1">
      <c r="B156" s="251"/>
      <c r="C156" s="252"/>
      <c r="D156" s="247" t="s">
        <v>162</v>
      </c>
      <c r="E156" s="253" t="s">
        <v>23</v>
      </c>
      <c r="F156" s="254" t="s">
        <v>463</v>
      </c>
      <c r="G156" s="252"/>
      <c r="H156" s="255">
        <v>14.4</v>
      </c>
      <c r="I156" s="256"/>
      <c r="J156" s="252"/>
      <c r="K156" s="252"/>
      <c r="L156" s="257"/>
      <c r="M156" s="258"/>
      <c r="N156" s="259"/>
      <c r="O156" s="259"/>
      <c r="P156" s="259"/>
      <c r="Q156" s="259"/>
      <c r="R156" s="259"/>
      <c r="S156" s="259"/>
      <c r="T156" s="260"/>
      <c r="AT156" s="261" t="s">
        <v>162</v>
      </c>
      <c r="AU156" s="261" t="s">
        <v>86</v>
      </c>
      <c r="AV156" s="12" t="s">
        <v>86</v>
      </c>
      <c r="AW156" s="12" t="s">
        <v>40</v>
      </c>
      <c r="AX156" s="12" t="s">
        <v>77</v>
      </c>
      <c r="AY156" s="261" t="s">
        <v>148</v>
      </c>
    </row>
    <row r="157" s="12" customFormat="1">
      <c r="B157" s="251"/>
      <c r="C157" s="252"/>
      <c r="D157" s="247" t="s">
        <v>162</v>
      </c>
      <c r="E157" s="253" t="s">
        <v>23</v>
      </c>
      <c r="F157" s="254" t="s">
        <v>464</v>
      </c>
      <c r="G157" s="252"/>
      <c r="H157" s="255">
        <v>14.4</v>
      </c>
      <c r="I157" s="256"/>
      <c r="J157" s="252"/>
      <c r="K157" s="252"/>
      <c r="L157" s="257"/>
      <c r="M157" s="258"/>
      <c r="N157" s="259"/>
      <c r="O157" s="259"/>
      <c r="P157" s="259"/>
      <c r="Q157" s="259"/>
      <c r="R157" s="259"/>
      <c r="S157" s="259"/>
      <c r="T157" s="260"/>
      <c r="AT157" s="261" t="s">
        <v>162</v>
      </c>
      <c r="AU157" s="261" t="s">
        <v>86</v>
      </c>
      <c r="AV157" s="12" t="s">
        <v>86</v>
      </c>
      <c r="AW157" s="12" t="s">
        <v>40</v>
      </c>
      <c r="AX157" s="12" t="s">
        <v>77</v>
      </c>
      <c r="AY157" s="261" t="s">
        <v>148</v>
      </c>
    </row>
    <row r="158" s="12" customFormat="1">
      <c r="B158" s="251"/>
      <c r="C158" s="252"/>
      <c r="D158" s="247" t="s">
        <v>162</v>
      </c>
      <c r="E158" s="253" t="s">
        <v>23</v>
      </c>
      <c r="F158" s="254" t="s">
        <v>465</v>
      </c>
      <c r="G158" s="252"/>
      <c r="H158" s="255">
        <v>14.4</v>
      </c>
      <c r="I158" s="256"/>
      <c r="J158" s="252"/>
      <c r="K158" s="252"/>
      <c r="L158" s="257"/>
      <c r="M158" s="258"/>
      <c r="N158" s="259"/>
      <c r="O158" s="259"/>
      <c r="P158" s="259"/>
      <c r="Q158" s="259"/>
      <c r="R158" s="259"/>
      <c r="S158" s="259"/>
      <c r="T158" s="260"/>
      <c r="AT158" s="261" t="s">
        <v>162</v>
      </c>
      <c r="AU158" s="261" t="s">
        <v>86</v>
      </c>
      <c r="AV158" s="12" t="s">
        <v>86</v>
      </c>
      <c r="AW158" s="12" t="s">
        <v>40</v>
      </c>
      <c r="AX158" s="12" t="s">
        <v>77</v>
      </c>
      <c r="AY158" s="261" t="s">
        <v>148</v>
      </c>
    </row>
    <row r="159" s="13" customFormat="1">
      <c r="B159" s="262"/>
      <c r="C159" s="263"/>
      <c r="D159" s="247" t="s">
        <v>162</v>
      </c>
      <c r="E159" s="264" t="s">
        <v>23</v>
      </c>
      <c r="F159" s="265" t="s">
        <v>165</v>
      </c>
      <c r="G159" s="263"/>
      <c r="H159" s="266">
        <v>90.540000000000006</v>
      </c>
      <c r="I159" s="267"/>
      <c r="J159" s="263"/>
      <c r="K159" s="263"/>
      <c r="L159" s="268"/>
      <c r="M159" s="269"/>
      <c r="N159" s="270"/>
      <c r="O159" s="270"/>
      <c r="P159" s="270"/>
      <c r="Q159" s="270"/>
      <c r="R159" s="270"/>
      <c r="S159" s="270"/>
      <c r="T159" s="271"/>
      <c r="AT159" s="272" t="s">
        <v>162</v>
      </c>
      <c r="AU159" s="272" t="s">
        <v>86</v>
      </c>
      <c r="AV159" s="13" t="s">
        <v>156</v>
      </c>
      <c r="AW159" s="13" t="s">
        <v>40</v>
      </c>
      <c r="AX159" s="13" t="s">
        <v>84</v>
      </c>
      <c r="AY159" s="272" t="s">
        <v>148</v>
      </c>
    </row>
    <row r="160" s="1" customFormat="1" ht="16.5" customHeight="1">
      <c r="B160" s="46"/>
      <c r="C160" s="235" t="s">
        <v>149</v>
      </c>
      <c r="D160" s="235" t="s">
        <v>151</v>
      </c>
      <c r="E160" s="236" t="s">
        <v>490</v>
      </c>
      <c r="F160" s="237" t="s">
        <v>491</v>
      </c>
      <c r="G160" s="238" t="s">
        <v>262</v>
      </c>
      <c r="H160" s="239">
        <v>0.35699999999999998</v>
      </c>
      <c r="I160" s="240"/>
      <c r="J160" s="241">
        <f>ROUND(I160*H160,2)</f>
        <v>0</v>
      </c>
      <c r="K160" s="237" t="s">
        <v>155</v>
      </c>
      <c r="L160" s="72"/>
      <c r="M160" s="242" t="s">
        <v>23</v>
      </c>
      <c r="N160" s="243" t="s">
        <v>48</v>
      </c>
      <c r="O160" s="47"/>
      <c r="P160" s="244">
        <f>O160*H160</f>
        <v>0</v>
      </c>
      <c r="Q160" s="244">
        <v>0</v>
      </c>
      <c r="R160" s="244">
        <f>Q160*H160</f>
        <v>0</v>
      </c>
      <c r="S160" s="244">
        <v>0</v>
      </c>
      <c r="T160" s="245">
        <f>S160*H160</f>
        <v>0</v>
      </c>
      <c r="AR160" s="24" t="s">
        <v>247</v>
      </c>
      <c r="AT160" s="24" t="s">
        <v>151</v>
      </c>
      <c r="AU160" s="24" t="s">
        <v>86</v>
      </c>
      <c r="AY160" s="24" t="s">
        <v>148</v>
      </c>
      <c r="BE160" s="246">
        <f>IF(N160="základní",J160,0)</f>
        <v>0</v>
      </c>
      <c r="BF160" s="246">
        <f>IF(N160="snížená",J160,0)</f>
        <v>0</v>
      </c>
      <c r="BG160" s="246">
        <f>IF(N160="zákl. přenesená",J160,0)</f>
        <v>0</v>
      </c>
      <c r="BH160" s="246">
        <f>IF(N160="sníž. přenesená",J160,0)</f>
        <v>0</v>
      </c>
      <c r="BI160" s="246">
        <f>IF(N160="nulová",J160,0)</f>
        <v>0</v>
      </c>
      <c r="BJ160" s="24" t="s">
        <v>84</v>
      </c>
      <c r="BK160" s="246">
        <f>ROUND(I160*H160,2)</f>
        <v>0</v>
      </c>
      <c r="BL160" s="24" t="s">
        <v>247</v>
      </c>
      <c r="BM160" s="24" t="s">
        <v>492</v>
      </c>
    </row>
    <row r="161" s="1" customFormat="1">
      <c r="B161" s="46"/>
      <c r="C161" s="74"/>
      <c r="D161" s="247" t="s">
        <v>158</v>
      </c>
      <c r="E161" s="74"/>
      <c r="F161" s="248" t="s">
        <v>493</v>
      </c>
      <c r="G161" s="74"/>
      <c r="H161" s="74"/>
      <c r="I161" s="203"/>
      <c r="J161" s="74"/>
      <c r="K161" s="74"/>
      <c r="L161" s="72"/>
      <c r="M161" s="249"/>
      <c r="N161" s="47"/>
      <c r="O161" s="47"/>
      <c r="P161" s="47"/>
      <c r="Q161" s="47"/>
      <c r="R161" s="47"/>
      <c r="S161" s="47"/>
      <c r="T161" s="95"/>
      <c r="AT161" s="24" t="s">
        <v>158</v>
      </c>
      <c r="AU161" s="24" t="s">
        <v>86</v>
      </c>
    </row>
    <row r="162" s="1" customFormat="1">
      <c r="B162" s="46"/>
      <c r="C162" s="74"/>
      <c r="D162" s="247" t="s">
        <v>160</v>
      </c>
      <c r="E162" s="74"/>
      <c r="F162" s="250" t="s">
        <v>494</v>
      </c>
      <c r="G162" s="74"/>
      <c r="H162" s="74"/>
      <c r="I162" s="203"/>
      <c r="J162" s="74"/>
      <c r="K162" s="74"/>
      <c r="L162" s="72"/>
      <c r="M162" s="249"/>
      <c r="N162" s="47"/>
      <c r="O162" s="47"/>
      <c r="P162" s="47"/>
      <c r="Q162" s="47"/>
      <c r="R162" s="47"/>
      <c r="S162" s="47"/>
      <c r="T162" s="95"/>
      <c r="AT162" s="24" t="s">
        <v>160</v>
      </c>
      <c r="AU162" s="24" t="s">
        <v>86</v>
      </c>
    </row>
    <row r="163" s="1" customFormat="1" ht="16.5" customHeight="1">
      <c r="B163" s="46"/>
      <c r="C163" s="235" t="s">
        <v>217</v>
      </c>
      <c r="D163" s="235" t="s">
        <v>151</v>
      </c>
      <c r="E163" s="236" t="s">
        <v>495</v>
      </c>
      <c r="F163" s="237" t="s">
        <v>496</v>
      </c>
      <c r="G163" s="238" t="s">
        <v>262</v>
      </c>
      <c r="H163" s="239">
        <v>0.35699999999999998</v>
      </c>
      <c r="I163" s="240"/>
      <c r="J163" s="241">
        <f>ROUND(I163*H163,2)</f>
        <v>0</v>
      </c>
      <c r="K163" s="237" t="s">
        <v>155</v>
      </c>
      <c r="L163" s="72"/>
      <c r="M163" s="242" t="s">
        <v>23</v>
      </c>
      <c r="N163" s="243" t="s">
        <v>48</v>
      </c>
      <c r="O163" s="47"/>
      <c r="P163" s="244">
        <f>O163*H163</f>
        <v>0</v>
      </c>
      <c r="Q163" s="244">
        <v>0</v>
      </c>
      <c r="R163" s="244">
        <f>Q163*H163</f>
        <v>0</v>
      </c>
      <c r="S163" s="244">
        <v>0</v>
      </c>
      <c r="T163" s="245">
        <f>S163*H163</f>
        <v>0</v>
      </c>
      <c r="AR163" s="24" t="s">
        <v>247</v>
      </c>
      <c r="AT163" s="24" t="s">
        <v>151</v>
      </c>
      <c r="AU163" s="24" t="s">
        <v>86</v>
      </c>
      <c r="AY163" s="24" t="s">
        <v>148</v>
      </c>
      <c r="BE163" s="246">
        <f>IF(N163="základní",J163,0)</f>
        <v>0</v>
      </c>
      <c r="BF163" s="246">
        <f>IF(N163="snížená",J163,0)</f>
        <v>0</v>
      </c>
      <c r="BG163" s="246">
        <f>IF(N163="zákl. přenesená",J163,0)</f>
        <v>0</v>
      </c>
      <c r="BH163" s="246">
        <f>IF(N163="sníž. přenesená",J163,0)</f>
        <v>0</v>
      </c>
      <c r="BI163" s="246">
        <f>IF(N163="nulová",J163,0)</f>
        <v>0</v>
      </c>
      <c r="BJ163" s="24" t="s">
        <v>84</v>
      </c>
      <c r="BK163" s="246">
        <f>ROUND(I163*H163,2)</f>
        <v>0</v>
      </c>
      <c r="BL163" s="24" t="s">
        <v>247</v>
      </c>
      <c r="BM163" s="24" t="s">
        <v>497</v>
      </c>
    </row>
    <row r="164" s="1" customFormat="1">
      <c r="B164" s="46"/>
      <c r="C164" s="74"/>
      <c r="D164" s="247" t="s">
        <v>158</v>
      </c>
      <c r="E164" s="74"/>
      <c r="F164" s="248" t="s">
        <v>498</v>
      </c>
      <c r="G164" s="74"/>
      <c r="H164" s="74"/>
      <c r="I164" s="203"/>
      <c r="J164" s="74"/>
      <c r="K164" s="74"/>
      <c r="L164" s="72"/>
      <c r="M164" s="249"/>
      <c r="N164" s="47"/>
      <c r="O164" s="47"/>
      <c r="P164" s="47"/>
      <c r="Q164" s="47"/>
      <c r="R164" s="47"/>
      <c r="S164" s="47"/>
      <c r="T164" s="95"/>
      <c r="AT164" s="24" t="s">
        <v>158</v>
      </c>
      <c r="AU164" s="24" t="s">
        <v>86</v>
      </c>
    </row>
    <row r="165" s="1" customFormat="1">
      <c r="B165" s="46"/>
      <c r="C165" s="74"/>
      <c r="D165" s="247" t="s">
        <v>160</v>
      </c>
      <c r="E165" s="74"/>
      <c r="F165" s="250" t="s">
        <v>494</v>
      </c>
      <c r="G165" s="74"/>
      <c r="H165" s="74"/>
      <c r="I165" s="203"/>
      <c r="J165" s="74"/>
      <c r="K165" s="74"/>
      <c r="L165" s="72"/>
      <c r="M165" s="284"/>
      <c r="N165" s="285"/>
      <c r="O165" s="285"/>
      <c r="P165" s="285"/>
      <c r="Q165" s="285"/>
      <c r="R165" s="285"/>
      <c r="S165" s="285"/>
      <c r="T165" s="286"/>
      <c r="AT165" s="24" t="s">
        <v>160</v>
      </c>
      <c r="AU165" s="24" t="s">
        <v>86</v>
      </c>
    </row>
    <row r="166" s="1" customFormat="1" ht="6.96" customHeight="1">
      <c r="B166" s="67"/>
      <c r="C166" s="68"/>
      <c r="D166" s="68"/>
      <c r="E166" s="68"/>
      <c r="F166" s="68"/>
      <c r="G166" s="68"/>
      <c r="H166" s="68"/>
      <c r="I166" s="178"/>
      <c r="J166" s="68"/>
      <c r="K166" s="68"/>
      <c r="L166" s="72"/>
    </row>
  </sheetData>
  <sheetProtection sheet="1" autoFilter="0" formatColumns="0" formatRows="0" objects="1" scenarios="1" spinCount="100000" saltValue="f2o0Pe1ogz2rsG4QAncQmF8R2lCtNw8J0iByh6ZkZCaKpHwnHs3Fuy6m1Wc25E6AWNwGl7enEzWsKdYk9dzssA==" hashValue="iUS1ogMkjNTLOdRZYxaOfI7vnK9TAFCNysmL+s71xGofHwtF6V2PbnLWzZtPzJ8T8RphsOcYFFEuVl1Aq6JeyQ==" algorithmName="SHA-512" password="CC35"/>
  <autoFilter ref="C84:K165"/>
  <mergeCells count="13">
    <mergeCell ref="E7:H7"/>
    <mergeCell ref="E9:H9"/>
    <mergeCell ref="E11:H11"/>
    <mergeCell ref="E26:H26"/>
    <mergeCell ref="E47:H47"/>
    <mergeCell ref="E49:H49"/>
    <mergeCell ref="E51:H51"/>
    <mergeCell ref="J55:J56"/>
    <mergeCell ref="E73:H73"/>
    <mergeCell ref="E75:H75"/>
    <mergeCell ref="E77:H77"/>
    <mergeCell ref="G1:H1"/>
    <mergeCell ref="L2:V2"/>
  </mergeCells>
  <hyperlinks>
    <hyperlink ref="F1:G1" location="C2" display="1) Krycí list soupisu"/>
    <hyperlink ref="G1:H1" location="C58"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113</v>
      </c>
      <c r="G1" s="151" t="s">
        <v>114</v>
      </c>
      <c r="H1" s="151"/>
      <c r="I1" s="152"/>
      <c r="J1" s="151" t="s">
        <v>115</v>
      </c>
      <c r="K1" s="150" t="s">
        <v>116</v>
      </c>
      <c r="L1" s="151" t="s">
        <v>117</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103</v>
      </c>
    </row>
    <row r="3" ht="6.96" customHeight="1">
      <c r="B3" s="25"/>
      <c r="C3" s="26"/>
      <c r="D3" s="26"/>
      <c r="E3" s="26"/>
      <c r="F3" s="26"/>
      <c r="G3" s="26"/>
      <c r="H3" s="26"/>
      <c r="I3" s="153"/>
      <c r="J3" s="26"/>
      <c r="K3" s="27"/>
      <c r="AT3" s="24" t="s">
        <v>86</v>
      </c>
    </row>
    <row r="4" ht="36.96" customHeight="1">
      <c r="B4" s="28"/>
      <c r="C4" s="29"/>
      <c r="D4" s="30" t="s">
        <v>118</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VD Předměřice, oprava nástaveb jezových pilířů</v>
      </c>
      <c r="F7" s="40"/>
      <c r="G7" s="40"/>
      <c r="H7" s="40"/>
      <c r="I7" s="154"/>
      <c r="J7" s="29"/>
      <c r="K7" s="31"/>
    </row>
    <row r="8">
      <c r="B8" s="28"/>
      <c r="C8" s="29"/>
      <c r="D8" s="40" t="s">
        <v>119</v>
      </c>
      <c r="E8" s="29"/>
      <c r="F8" s="29"/>
      <c r="G8" s="29"/>
      <c r="H8" s="29"/>
      <c r="I8" s="154"/>
      <c r="J8" s="29"/>
      <c r="K8" s="31"/>
    </row>
    <row r="9" s="1" customFormat="1" ht="16.5" customHeight="1">
      <c r="B9" s="46"/>
      <c r="C9" s="47"/>
      <c r="D9" s="47"/>
      <c r="E9" s="155" t="s">
        <v>425</v>
      </c>
      <c r="F9" s="47"/>
      <c r="G9" s="47"/>
      <c r="H9" s="47"/>
      <c r="I9" s="156"/>
      <c r="J9" s="47"/>
      <c r="K9" s="51"/>
    </row>
    <row r="10" s="1" customFormat="1">
      <c r="B10" s="46"/>
      <c r="C10" s="47"/>
      <c r="D10" s="40" t="s">
        <v>121</v>
      </c>
      <c r="E10" s="47"/>
      <c r="F10" s="47"/>
      <c r="G10" s="47"/>
      <c r="H10" s="47"/>
      <c r="I10" s="156"/>
      <c r="J10" s="47"/>
      <c r="K10" s="51"/>
    </row>
    <row r="11" s="1" customFormat="1" ht="36.96" customHeight="1">
      <c r="B11" s="46"/>
      <c r="C11" s="47"/>
      <c r="D11" s="47"/>
      <c r="E11" s="157" t="s">
        <v>499</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23</v>
      </c>
      <c r="K13" s="51"/>
    </row>
    <row r="14" s="1" customFormat="1" ht="14.4" customHeight="1">
      <c r="B14" s="46"/>
      <c r="C14" s="47"/>
      <c r="D14" s="40" t="s">
        <v>24</v>
      </c>
      <c r="E14" s="47"/>
      <c r="F14" s="35" t="s">
        <v>25</v>
      </c>
      <c r="G14" s="47"/>
      <c r="H14" s="47"/>
      <c r="I14" s="158" t="s">
        <v>26</v>
      </c>
      <c r="J14" s="159" t="str">
        <f>'Rekapitulace stavby'!AN8</f>
        <v>4. 8. 2017</v>
      </c>
      <c r="K14" s="51"/>
    </row>
    <row r="15" s="1" customFormat="1" ht="10.8" customHeight="1">
      <c r="B15" s="46"/>
      <c r="C15" s="47"/>
      <c r="D15" s="47"/>
      <c r="E15" s="47"/>
      <c r="F15" s="47"/>
      <c r="G15" s="47"/>
      <c r="H15" s="47"/>
      <c r="I15" s="156"/>
      <c r="J15" s="47"/>
      <c r="K15" s="51"/>
    </row>
    <row r="16" s="1" customFormat="1" ht="14.4" customHeight="1">
      <c r="B16" s="46"/>
      <c r="C16" s="47"/>
      <c r="D16" s="40" t="s">
        <v>28</v>
      </c>
      <c r="E16" s="47"/>
      <c r="F16" s="47"/>
      <c r="G16" s="47"/>
      <c r="H16" s="47"/>
      <c r="I16" s="158" t="s">
        <v>29</v>
      </c>
      <c r="J16" s="35" t="s">
        <v>30</v>
      </c>
      <c r="K16" s="51"/>
    </row>
    <row r="17" s="1" customFormat="1" ht="18" customHeight="1">
      <c r="B17" s="46"/>
      <c r="C17" s="47"/>
      <c r="D17" s="47"/>
      <c r="E17" s="35" t="s">
        <v>31</v>
      </c>
      <c r="F17" s="47"/>
      <c r="G17" s="47"/>
      <c r="H17" s="47"/>
      <c r="I17" s="158" t="s">
        <v>32</v>
      </c>
      <c r="J17" s="35" t="s">
        <v>33</v>
      </c>
      <c r="K17" s="51"/>
    </row>
    <row r="18" s="1" customFormat="1" ht="6.96" customHeight="1">
      <c r="B18" s="46"/>
      <c r="C18" s="47"/>
      <c r="D18" s="47"/>
      <c r="E18" s="47"/>
      <c r="F18" s="47"/>
      <c r="G18" s="47"/>
      <c r="H18" s="47"/>
      <c r="I18" s="156"/>
      <c r="J18" s="47"/>
      <c r="K18" s="51"/>
    </row>
    <row r="19" s="1" customFormat="1" ht="14.4" customHeight="1">
      <c r="B19" s="46"/>
      <c r="C19" s="47"/>
      <c r="D19" s="40" t="s">
        <v>34</v>
      </c>
      <c r="E19" s="47"/>
      <c r="F19" s="47"/>
      <c r="G19" s="47"/>
      <c r="H19" s="47"/>
      <c r="I19" s="158" t="s">
        <v>29</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32</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36</v>
      </c>
      <c r="E22" s="47"/>
      <c r="F22" s="47"/>
      <c r="G22" s="47"/>
      <c r="H22" s="47"/>
      <c r="I22" s="158" t="s">
        <v>29</v>
      </c>
      <c r="J22" s="35" t="s">
        <v>37</v>
      </c>
      <c r="K22" s="51"/>
    </row>
    <row r="23" s="1" customFormat="1" ht="18" customHeight="1">
      <c r="B23" s="46"/>
      <c r="C23" s="47"/>
      <c r="D23" s="47"/>
      <c r="E23" s="35" t="s">
        <v>38</v>
      </c>
      <c r="F23" s="47"/>
      <c r="G23" s="47"/>
      <c r="H23" s="47"/>
      <c r="I23" s="158" t="s">
        <v>32</v>
      </c>
      <c r="J23" s="35" t="s">
        <v>39</v>
      </c>
      <c r="K23" s="51"/>
    </row>
    <row r="24" s="1" customFormat="1" ht="6.96" customHeight="1">
      <c r="B24" s="46"/>
      <c r="C24" s="47"/>
      <c r="D24" s="47"/>
      <c r="E24" s="47"/>
      <c r="F24" s="47"/>
      <c r="G24" s="47"/>
      <c r="H24" s="47"/>
      <c r="I24" s="156"/>
      <c r="J24" s="47"/>
      <c r="K24" s="51"/>
    </row>
    <row r="25" s="1" customFormat="1" ht="14.4" customHeight="1">
      <c r="B25" s="46"/>
      <c r="C25" s="47"/>
      <c r="D25" s="40" t="s">
        <v>41</v>
      </c>
      <c r="E25" s="47"/>
      <c r="F25" s="47"/>
      <c r="G25" s="47"/>
      <c r="H25" s="47"/>
      <c r="I25" s="156"/>
      <c r="J25" s="47"/>
      <c r="K25" s="51"/>
    </row>
    <row r="26" s="7" customFormat="1" ht="16.5" customHeight="1">
      <c r="B26" s="160"/>
      <c r="C26" s="161"/>
      <c r="D26" s="161"/>
      <c r="E26" s="44" t="s">
        <v>23</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43</v>
      </c>
      <c r="E29" s="47"/>
      <c r="F29" s="47"/>
      <c r="G29" s="47"/>
      <c r="H29" s="47"/>
      <c r="I29" s="156"/>
      <c r="J29" s="167">
        <f>ROUND(J85,2)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45</v>
      </c>
      <c r="G31" s="47"/>
      <c r="H31" s="47"/>
      <c r="I31" s="168" t="s">
        <v>44</v>
      </c>
      <c r="J31" s="52" t="s">
        <v>46</v>
      </c>
      <c r="K31" s="51"/>
    </row>
    <row r="32" s="1" customFormat="1" ht="14.4" customHeight="1">
      <c r="B32" s="46"/>
      <c r="C32" s="47"/>
      <c r="D32" s="55" t="s">
        <v>47</v>
      </c>
      <c r="E32" s="55" t="s">
        <v>48</v>
      </c>
      <c r="F32" s="169">
        <f>ROUND(SUM(BE85:BE118), 2)</f>
        <v>0</v>
      </c>
      <c r="G32" s="47"/>
      <c r="H32" s="47"/>
      <c r="I32" s="170">
        <v>0.20999999999999999</v>
      </c>
      <c r="J32" s="169">
        <f>ROUND(ROUND((SUM(BE85:BE118)), 2)*I32, 2)</f>
        <v>0</v>
      </c>
      <c r="K32" s="51"/>
    </row>
    <row r="33" s="1" customFormat="1" ht="14.4" customHeight="1">
      <c r="B33" s="46"/>
      <c r="C33" s="47"/>
      <c r="D33" s="47"/>
      <c r="E33" s="55" t="s">
        <v>49</v>
      </c>
      <c r="F33" s="169">
        <f>ROUND(SUM(BF85:BF118), 2)</f>
        <v>0</v>
      </c>
      <c r="G33" s="47"/>
      <c r="H33" s="47"/>
      <c r="I33" s="170">
        <v>0.14999999999999999</v>
      </c>
      <c r="J33" s="169">
        <f>ROUND(ROUND((SUM(BF85:BF118)), 2)*I33, 2)</f>
        <v>0</v>
      </c>
      <c r="K33" s="51"/>
    </row>
    <row r="34" hidden="1" s="1" customFormat="1" ht="14.4" customHeight="1">
      <c r="B34" s="46"/>
      <c r="C34" s="47"/>
      <c r="D34" s="47"/>
      <c r="E34" s="55" t="s">
        <v>50</v>
      </c>
      <c r="F34" s="169">
        <f>ROUND(SUM(BG85:BG118), 2)</f>
        <v>0</v>
      </c>
      <c r="G34" s="47"/>
      <c r="H34" s="47"/>
      <c r="I34" s="170">
        <v>0.20999999999999999</v>
      </c>
      <c r="J34" s="169">
        <v>0</v>
      </c>
      <c r="K34" s="51"/>
    </row>
    <row r="35" hidden="1" s="1" customFormat="1" ht="14.4" customHeight="1">
      <c r="B35" s="46"/>
      <c r="C35" s="47"/>
      <c r="D35" s="47"/>
      <c r="E35" s="55" t="s">
        <v>51</v>
      </c>
      <c r="F35" s="169">
        <f>ROUND(SUM(BH85:BH118), 2)</f>
        <v>0</v>
      </c>
      <c r="G35" s="47"/>
      <c r="H35" s="47"/>
      <c r="I35" s="170">
        <v>0.14999999999999999</v>
      </c>
      <c r="J35" s="169">
        <v>0</v>
      </c>
      <c r="K35" s="51"/>
    </row>
    <row r="36" hidden="1" s="1" customFormat="1" ht="14.4" customHeight="1">
      <c r="B36" s="46"/>
      <c r="C36" s="47"/>
      <c r="D36" s="47"/>
      <c r="E36" s="55" t="s">
        <v>52</v>
      </c>
      <c r="F36" s="169">
        <f>ROUND(SUM(BI85:BI118),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53</v>
      </c>
      <c r="E38" s="98"/>
      <c r="F38" s="98"/>
      <c r="G38" s="173" t="s">
        <v>54</v>
      </c>
      <c r="H38" s="174" t="s">
        <v>55</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123</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VD Předměřice, oprava nástaveb jezových pilířů</v>
      </c>
      <c r="F47" s="40"/>
      <c r="G47" s="40"/>
      <c r="H47" s="40"/>
      <c r="I47" s="156"/>
      <c r="J47" s="47"/>
      <c r="K47" s="51"/>
    </row>
    <row r="48">
      <c r="B48" s="28"/>
      <c r="C48" s="40" t="s">
        <v>119</v>
      </c>
      <c r="D48" s="29"/>
      <c r="E48" s="29"/>
      <c r="F48" s="29"/>
      <c r="G48" s="29"/>
      <c r="H48" s="29"/>
      <c r="I48" s="154"/>
      <c r="J48" s="29"/>
      <c r="K48" s="31"/>
    </row>
    <row r="49" s="1" customFormat="1" ht="16.5" customHeight="1">
      <c r="B49" s="46"/>
      <c r="C49" s="47"/>
      <c r="D49" s="47"/>
      <c r="E49" s="155" t="s">
        <v>425</v>
      </c>
      <c r="F49" s="47"/>
      <c r="G49" s="47"/>
      <c r="H49" s="47"/>
      <c r="I49" s="156"/>
      <c r="J49" s="47"/>
      <c r="K49" s="51"/>
    </row>
    <row r="50" s="1" customFormat="1" ht="14.4" customHeight="1">
      <c r="B50" s="46"/>
      <c r="C50" s="40" t="s">
        <v>121</v>
      </c>
      <c r="D50" s="47"/>
      <c r="E50" s="47"/>
      <c r="F50" s="47"/>
      <c r="G50" s="47"/>
      <c r="H50" s="47"/>
      <c r="I50" s="156"/>
      <c r="J50" s="47"/>
      <c r="K50" s="51"/>
    </row>
    <row r="51" s="1" customFormat="1" ht="17.25" customHeight="1">
      <c r="B51" s="46"/>
      <c r="C51" s="47"/>
      <c r="D51" s="47"/>
      <c r="E51" s="157" t="str">
        <f>E11</f>
        <v>SO 02.02 - Oprava sklobetonových zdí</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24</v>
      </c>
      <c r="D53" s="47"/>
      <c r="E53" s="47"/>
      <c r="F53" s="35" t="str">
        <f>F14</f>
        <v>Předměřice</v>
      </c>
      <c r="G53" s="47"/>
      <c r="H53" s="47"/>
      <c r="I53" s="158" t="s">
        <v>26</v>
      </c>
      <c r="J53" s="159" t="str">
        <f>IF(J14="","",J14)</f>
        <v>4. 8. 2017</v>
      </c>
      <c r="K53" s="51"/>
    </row>
    <row r="54" s="1" customFormat="1" ht="6.96" customHeight="1">
      <c r="B54" s="46"/>
      <c r="C54" s="47"/>
      <c r="D54" s="47"/>
      <c r="E54" s="47"/>
      <c r="F54" s="47"/>
      <c r="G54" s="47"/>
      <c r="H54" s="47"/>
      <c r="I54" s="156"/>
      <c r="J54" s="47"/>
      <c r="K54" s="51"/>
    </row>
    <row r="55" s="1" customFormat="1">
      <c r="B55" s="46"/>
      <c r="C55" s="40" t="s">
        <v>28</v>
      </c>
      <c r="D55" s="47"/>
      <c r="E55" s="47"/>
      <c r="F55" s="35" t="str">
        <f>E17</f>
        <v>Povodí Labe, státní podnik</v>
      </c>
      <c r="G55" s="47"/>
      <c r="H55" s="47"/>
      <c r="I55" s="158" t="s">
        <v>36</v>
      </c>
      <c r="J55" s="44" t="str">
        <f>E23</f>
        <v>HG Partner, s.r.o.</v>
      </c>
      <c r="K55" s="51"/>
    </row>
    <row r="56" s="1" customFormat="1" ht="14.4" customHeight="1">
      <c r="B56" s="46"/>
      <c r="C56" s="40" t="s">
        <v>34</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124</v>
      </c>
      <c r="D58" s="171"/>
      <c r="E58" s="171"/>
      <c r="F58" s="171"/>
      <c r="G58" s="171"/>
      <c r="H58" s="171"/>
      <c r="I58" s="185"/>
      <c r="J58" s="186" t="s">
        <v>125</v>
      </c>
      <c r="K58" s="187"/>
    </row>
    <row r="59" s="1" customFormat="1" ht="10.32" customHeight="1">
      <c r="B59" s="46"/>
      <c r="C59" s="47"/>
      <c r="D59" s="47"/>
      <c r="E59" s="47"/>
      <c r="F59" s="47"/>
      <c r="G59" s="47"/>
      <c r="H59" s="47"/>
      <c r="I59" s="156"/>
      <c r="J59" s="47"/>
      <c r="K59" s="51"/>
    </row>
    <row r="60" s="1" customFormat="1" ht="29.28" customHeight="1">
      <c r="B60" s="46"/>
      <c r="C60" s="188" t="s">
        <v>126</v>
      </c>
      <c r="D60" s="47"/>
      <c r="E60" s="47"/>
      <c r="F60" s="47"/>
      <c r="G60" s="47"/>
      <c r="H60" s="47"/>
      <c r="I60" s="156"/>
      <c r="J60" s="167">
        <f>J85</f>
        <v>0</v>
      </c>
      <c r="K60" s="51"/>
      <c r="AU60" s="24" t="s">
        <v>127</v>
      </c>
    </row>
    <row r="61" s="8" customFormat="1" ht="24.96" customHeight="1">
      <c r="B61" s="189"/>
      <c r="C61" s="190"/>
      <c r="D61" s="191" t="s">
        <v>427</v>
      </c>
      <c r="E61" s="192"/>
      <c r="F61" s="192"/>
      <c r="G61" s="192"/>
      <c r="H61" s="192"/>
      <c r="I61" s="193"/>
      <c r="J61" s="194">
        <f>J86</f>
        <v>0</v>
      </c>
      <c r="K61" s="195"/>
    </row>
    <row r="62" s="9" customFormat="1" ht="19.92" customHeight="1">
      <c r="B62" s="196"/>
      <c r="C62" s="197"/>
      <c r="D62" s="198" t="s">
        <v>500</v>
      </c>
      <c r="E62" s="199"/>
      <c r="F62" s="199"/>
      <c r="G62" s="199"/>
      <c r="H62" s="199"/>
      <c r="I62" s="200"/>
      <c r="J62" s="201">
        <f>J87</f>
        <v>0</v>
      </c>
      <c r="K62" s="202"/>
    </row>
    <row r="63" s="9" customFormat="1" ht="19.92" customHeight="1">
      <c r="B63" s="196"/>
      <c r="C63" s="197"/>
      <c r="D63" s="198" t="s">
        <v>429</v>
      </c>
      <c r="E63" s="199"/>
      <c r="F63" s="199"/>
      <c r="G63" s="199"/>
      <c r="H63" s="199"/>
      <c r="I63" s="200"/>
      <c r="J63" s="201">
        <f>J103</f>
        <v>0</v>
      </c>
      <c r="K63" s="202"/>
    </row>
    <row r="64" s="1" customFormat="1" ht="21.84" customHeight="1">
      <c r="B64" s="46"/>
      <c r="C64" s="47"/>
      <c r="D64" s="47"/>
      <c r="E64" s="47"/>
      <c r="F64" s="47"/>
      <c r="G64" s="47"/>
      <c r="H64" s="47"/>
      <c r="I64" s="156"/>
      <c r="J64" s="47"/>
      <c r="K64" s="51"/>
    </row>
    <row r="65" s="1" customFormat="1" ht="6.96" customHeight="1">
      <c r="B65" s="67"/>
      <c r="C65" s="68"/>
      <c r="D65" s="68"/>
      <c r="E65" s="68"/>
      <c r="F65" s="68"/>
      <c r="G65" s="68"/>
      <c r="H65" s="68"/>
      <c r="I65" s="178"/>
      <c r="J65" s="68"/>
      <c r="K65" s="69"/>
    </row>
    <row r="69" s="1" customFormat="1" ht="6.96" customHeight="1">
      <c r="B69" s="70"/>
      <c r="C69" s="71"/>
      <c r="D69" s="71"/>
      <c r="E69" s="71"/>
      <c r="F69" s="71"/>
      <c r="G69" s="71"/>
      <c r="H69" s="71"/>
      <c r="I69" s="181"/>
      <c r="J69" s="71"/>
      <c r="K69" s="71"/>
      <c r="L69" s="72"/>
    </row>
    <row r="70" s="1" customFormat="1" ht="36.96" customHeight="1">
      <c r="B70" s="46"/>
      <c r="C70" s="73" t="s">
        <v>132</v>
      </c>
      <c r="D70" s="74"/>
      <c r="E70" s="74"/>
      <c r="F70" s="74"/>
      <c r="G70" s="74"/>
      <c r="H70" s="74"/>
      <c r="I70" s="203"/>
      <c r="J70" s="74"/>
      <c r="K70" s="74"/>
      <c r="L70" s="72"/>
    </row>
    <row r="71" s="1" customFormat="1" ht="6.96" customHeight="1">
      <c r="B71" s="46"/>
      <c r="C71" s="74"/>
      <c r="D71" s="74"/>
      <c r="E71" s="74"/>
      <c r="F71" s="74"/>
      <c r="G71" s="74"/>
      <c r="H71" s="74"/>
      <c r="I71" s="203"/>
      <c r="J71" s="74"/>
      <c r="K71" s="74"/>
      <c r="L71" s="72"/>
    </row>
    <row r="72" s="1" customFormat="1" ht="14.4" customHeight="1">
      <c r="B72" s="46"/>
      <c r="C72" s="76" t="s">
        <v>18</v>
      </c>
      <c r="D72" s="74"/>
      <c r="E72" s="74"/>
      <c r="F72" s="74"/>
      <c r="G72" s="74"/>
      <c r="H72" s="74"/>
      <c r="I72" s="203"/>
      <c r="J72" s="74"/>
      <c r="K72" s="74"/>
      <c r="L72" s="72"/>
    </row>
    <row r="73" s="1" customFormat="1" ht="16.5" customHeight="1">
      <c r="B73" s="46"/>
      <c r="C73" s="74"/>
      <c r="D73" s="74"/>
      <c r="E73" s="204" t="str">
        <f>E7</f>
        <v>VD Předměřice, oprava nástaveb jezových pilířů</v>
      </c>
      <c r="F73" s="76"/>
      <c r="G73" s="76"/>
      <c r="H73" s="76"/>
      <c r="I73" s="203"/>
      <c r="J73" s="74"/>
      <c r="K73" s="74"/>
      <c r="L73" s="72"/>
    </row>
    <row r="74">
      <c r="B74" s="28"/>
      <c r="C74" s="76" t="s">
        <v>119</v>
      </c>
      <c r="D74" s="205"/>
      <c r="E74" s="205"/>
      <c r="F74" s="205"/>
      <c r="G74" s="205"/>
      <c r="H74" s="205"/>
      <c r="I74" s="148"/>
      <c r="J74" s="205"/>
      <c r="K74" s="205"/>
      <c r="L74" s="206"/>
    </row>
    <row r="75" s="1" customFormat="1" ht="16.5" customHeight="1">
      <c r="B75" s="46"/>
      <c r="C75" s="74"/>
      <c r="D75" s="74"/>
      <c r="E75" s="204" t="s">
        <v>425</v>
      </c>
      <c r="F75" s="74"/>
      <c r="G75" s="74"/>
      <c r="H75" s="74"/>
      <c r="I75" s="203"/>
      <c r="J75" s="74"/>
      <c r="K75" s="74"/>
      <c r="L75" s="72"/>
    </row>
    <row r="76" s="1" customFormat="1" ht="14.4" customHeight="1">
      <c r="B76" s="46"/>
      <c r="C76" s="76" t="s">
        <v>121</v>
      </c>
      <c r="D76" s="74"/>
      <c r="E76" s="74"/>
      <c r="F76" s="74"/>
      <c r="G76" s="74"/>
      <c r="H76" s="74"/>
      <c r="I76" s="203"/>
      <c r="J76" s="74"/>
      <c r="K76" s="74"/>
      <c r="L76" s="72"/>
    </row>
    <row r="77" s="1" customFormat="1" ht="17.25" customHeight="1">
      <c r="B77" s="46"/>
      <c r="C77" s="74"/>
      <c r="D77" s="74"/>
      <c r="E77" s="82" t="str">
        <f>E11</f>
        <v>SO 02.02 - Oprava sklobetonových zdí</v>
      </c>
      <c r="F77" s="74"/>
      <c r="G77" s="74"/>
      <c r="H77" s="74"/>
      <c r="I77" s="203"/>
      <c r="J77" s="74"/>
      <c r="K77" s="74"/>
      <c r="L77" s="72"/>
    </row>
    <row r="78" s="1" customFormat="1" ht="6.96" customHeight="1">
      <c r="B78" s="46"/>
      <c r="C78" s="74"/>
      <c r="D78" s="74"/>
      <c r="E78" s="74"/>
      <c r="F78" s="74"/>
      <c r="G78" s="74"/>
      <c r="H78" s="74"/>
      <c r="I78" s="203"/>
      <c r="J78" s="74"/>
      <c r="K78" s="74"/>
      <c r="L78" s="72"/>
    </row>
    <row r="79" s="1" customFormat="1" ht="18" customHeight="1">
      <c r="B79" s="46"/>
      <c r="C79" s="76" t="s">
        <v>24</v>
      </c>
      <c r="D79" s="74"/>
      <c r="E79" s="74"/>
      <c r="F79" s="207" t="str">
        <f>F14</f>
        <v>Předměřice</v>
      </c>
      <c r="G79" s="74"/>
      <c r="H79" s="74"/>
      <c r="I79" s="208" t="s">
        <v>26</v>
      </c>
      <c r="J79" s="85" t="str">
        <f>IF(J14="","",J14)</f>
        <v>4. 8. 2017</v>
      </c>
      <c r="K79" s="74"/>
      <c r="L79" s="72"/>
    </row>
    <row r="80" s="1" customFormat="1" ht="6.96" customHeight="1">
      <c r="B80" s="46"/>
      <c r="C80" s="74"/>
      <c r="D80" s="74"/>
      <c r="E80" s="74"/>
      <c r="F80" s="74"/>
      <c r="G80" s="74"/>
      <c r="H80" s="74"/>
      <c r="I80" s="203"/>
      <c r="J80" s="74"/>
      <c r="K80" s="74"/>
      <c r="L80" s="72"/>
    </row>
    <row r="81" s="1" customFormat="1">
      <c r="B81" s="46"/>
      <c r="C81" s="76" t="s">
        <v>28</v>
      </c>
      <c r="D81" s="74"/>
      <c r="E81" s="74"/>
      <c r="F81" s="207" t="str">
        <f>E17</f>
        <v>Povodí Labe, státní podnik</v>
      </c>
      <c r="G81" s="74"/>
      <c r="H81" s="74"/>
      <c r="I81" s="208" t="s">
        <v>36</v>
      </c>
      <c r="J81" s="207" t="str">
        <f>E23</f>
        <v>HG Partner, s.r.o.</v>
      </c>
      <c r="K81" s="74"/>
      <c r="L81" s="72"/>
    </row>
    <row r="82" s="1" customFormat="1" ht="14.4" customHeight="1">
      <c r="B82" s="46"/>
      <c r="C82" s="76" t="s">
        <v>34</v>
      </c>
      <c r="D82" s="74"/>
      <c r="E82" s="74"/>
      <c r="F82" s="207" t="str">
        <f>IF(E20="","",E20)</f>
        <v/>
      </c>
      <c r="G82" s="74"/>
      <c r="H82" s="74"/>
      <c r="I82" s="203"/>
      <c r="J82" s="74"/>
      <c r="K82" s="74"/>
      <c r="L82" s="72"/>
    </row>
    <row r="83" s="1" customFormat="1" ht="10.32" customHeight="1">
      <c r="B83" s="46"/>
      <c r="C83" s="74"/>
      <c r="D83" s="74"/>
      <c r="E83" s="74"/>
      <c r="F83" s="74"/>
      <c r="G83" s="74"/>
      <c r="H83" s="74"/>
      <c r="I83" s="203"/>
      <c r="J83" s="74"/>
      <c r="K83" s="74"/>
      <c r="L83" s="72"/>
    </row>
    <row r="84" s="10" customFormat="1" ht="29.28" customHeight="1">
      <c r="B84" s="209"/>
      <c r="C84" s="210" t="s">
        <v>133</v>
      </c>
      <c r="D84" s="211" t="s">
        <v>62</v>
      </c>
      <c r="E84" s="211" t="s">
        <v>58</v>
      </c>
      <c r="F84" s="211" t="s">
        <v>134</v>
      </c>
      <c r="G84" s="211" t="s">
        <v>135</v>
      </c>
      <c r="H84" s="211" t="s">
        <v>136</v>
      </c>
      <c r="I84" s="212" t="s">
        <v>137</v>
      </c>
      <c r="J84" s="211" t="s">
        <v>125</v>
      </c>
      <c r="K84" s="213" t="s">
        <v>138</v>
      </c>
      <c r="L84" s="214"/>
      <c r="M84" s="102" t="s">
        <v>139</v>
      </c>
      <c r="N84" s="103" t="s">
        <v>47</v>
      </c>
      <c r="O84" s="103" t="s">
        <v>140</v>
      </c>
      <c r="P84" s="103" t="s">
        <v>141</v>
      </c>
      <c r="Q84" s="103" t="s">
        <v>142</v>
      </c>
      <c r="R84" s="103" t="s">
        <v>143</v>
      </c>
      <c r="S84" s="103" t="s">
        <v>144</v>
      </c>
      <c r="T84" s="104" t="s">
        <v>145</v>
      </c>
    </row>
    <row r="85" s="1" customFormat="1" ht="29.28" customHeight="1">
      <c r="B85" s="46"/>
      <c r="C85" s="108" t="s">
        <v>126</v>
      </c>
      <c r="D85" s="74"/>
      <c r="E85" s="74"/>
      <c r="F85" s="74"/>
      <c r="G85" s="74"/>
      <c r="H85" s="74"/>
      <c r="I85" s="203"/>
      <c r="J85" s="215">
        <f>BK85</f>
        <v>0</v>
      </c>
      <c r="K85" s="74"/>
      <c r="L85" s="72"/>
      <c r="M85" s="105"/>
      <c r="N85" s="106"/>
      <c r="O85" s="106"/>
      <c r="P85" s="216">
        <f>P86</f>
        <v>0</v>
      </c>
      <c r="Q85" s="106"/>
      <c r="R85" s="216">
        <f>R86</f>
        <v>1.3237699999999999</v>
      </c>
      <c r="S85" s="106"/>
      <c r="T85" s="217">
        <f>T86</f>
        <v>0</v>
      </c>
      <c r="AT85" s="24" t="s">
        <v>76</v>
      </c>
      <c r="AU85" s="24" t="s">
        <v>127</v>
      </c>
      <c r="BK85" s="218">
        <f>BK86</f>
        <v>0</v>
      </c>
    </row>
    <row r="86" s="11" customFormat="1" ht="37.44" customHeight="1">
      <c r="B86" s="219"/>
      <c r="C86" s="220"/>
      <c r="D86" s="221" t="s">
        <v>76</v>
      </c>
      <c r="E86" s="222" t="s">
        <v>430</v>
      </c>
      <c r="F86" s="222" t="s">
        <v>431</v>
      </c>
      <c r="G86" s="220"/>
      <c r="H86" s="220"/>
      <c r="I86" s="223"/>
      <c r="J86" s="224">
        <f>BK86</f>
        <v>0</v>
      </c>
      <c r="K86" s="220"/>
      <c r="L86" s="225"/>
      <c r="M86" s="226"/>
      <c r="N86" s="227"/>
      <c r="O86" s="227"/>
      <c r="P86" s="228">
        <f>P87+P103</f>
        <v>0</v>
      </c>
      <c r="Q86" s="227"/>
      <c r="R86" s="228">
        <f>R87+R103</f>
        <v>1.3237699999999999</v>
      </c>
      <c r="S86" s="227"/>
      <c r="T86" s="229">
        <f>T87+T103</f>
        <v>0</v>
      </c>
      <c r="AR86" s="230" t="s">
        <v>86</v>
      </c>
      <c r="AT86" s="231" t="s">
        <v>76</v>
      </c>
      <c r="AU86" s="231" t="s">
        <v>77</v>
      </c>
      <c r="AY86" s="230" t="s">
        <v>148</v>
      </c>
      <c r="BK86" s="232">
        <f>BK87+BK103</f>
        <v>0</v>
      </c>
    </row>
    <row r="87" s="11" customFormat="1" ht="19.92" customHeight="1">
      <c r="B87" s="219"/>
      <c r="C87" s="220"/>
      <c r="D87" s="221" t="s">
        <v>76</v>
      </c>
      <c r="E87" s="233" t="s">
        <v>501</v>
      </c>
      <c r="F87" s="233" t="s">
        <v>502</v>
      </c>
      <c r="G87" s="220"/>
      <c r="H87" s="220"/>
      <c r="I87" s="223"/>
      <c r="J87" s="234">
        <f>BK87</f>
        <v>0</v>
      </c>
      <c r="K87" s="220"/>
      <c r="L87" s="225"/>
      <c r="M87" s="226"/>
      <c r="N87" s="227"/>
      <c r="O87" s="227"/>
      <c r="P87" s="228">
        <f>SUM(P88:P102)</f>
        <v>0</v>
      </c>
      <c r="Q87" s="227"/>
      <c r="R87" s="228">
        <f>SUM(R88:R102)</f>
        <v>0.20866999999999999</v>
      </c>
      <c r="S87" s="227"/>
      <c r="T87" s="229">
        <f>SUM(T88:T102)</f>
        <v>0</v>
      </c>
      <c r="AR87" s="230" t="s">
        <v>86</v>
      </c>
      <c r="AT87" s="231" t="s">
        <v>76</v>
      </c>
      <c r="AU87" s="231" t="s">
        <v>84</v>
      </c>
      <c r="AY87" s="230" t="s">
        <v>148</v>
      </c>
      <c r="BK87" s="232">
        <f>SUM(BK88:BK102)</f>
        <v>0</v>
      </c>
    </row>
    <row r="88" s="1" customFormat="1" ht="25.5" customHeight="1">
      <c r="B88" s="46"/>
      <c r="C88" s="235" t="s">
        <v>84</v>
      </c>
      <c r="D88" s="235" t="s">
        <v>151</v>
      </c>
      <c r="E88" s="236" t="s">
        <v>503</v>
      </c>
      <c r="F88" s="237" t="s">
        <v>504</v>
      </c>
      <c r="G88" s="238" t="s">
        <v>505</v>
      </c>
      <c r="H88" s="239">
        <v>7</v>
      </c>
      <c r="I88" s="240"/>
      <c r="J88" s="241">
        <f>ROUND(I88*H88,2)</f>
        <v>0</v>
      </c>
      <c r="K88" s="237" t="s">
        <v>23</v>
      </c>
      <c r="L88" s="72"/>
      <c r="M88" s="242" t="s">
        <v>23</v>
      </c>
      <c r="N88" s="243" t="s">
        <v>48</v>
      </c>
      <c r="O88" s="47"/>
      <c r="P88" s="244">
        <f>O88*H88</f>
        <v>0</v>
      </c>
      <c r="Q88" s="244">
        <v>0.02581</v>
      </c>
      <c r="R88" s="244">
        <f>Q88*H88</f>
        <v>0.18067</v>
      </c>
      <c r="S88" s="244">
        <v>0</v>
      </c>
      <c r="T88" s="245">
        <f>S88*H88</f>
        <v>0</v>
      </c>
      <c r="AR88" s="24" t="s">
        <v>247</v>
      </c>
      <c r="AT88" s="24" t="s">
        <v>151</v>
      </c>
      <c r="AU88" s="24" t="s">
        <v>86</v>
      </c>
      <c r="AY88" s="24" t="s">
        <v>148</v>
      </c>
      <c r="BE88" s="246">
        <f>IF(N88="základní",J88,0)</f>
        <v>0</v>
      </c>
      <c r="BF88" s="246">
        <f>IF(N88="snížená",J88,0)</f>
        <v>0</v>
      </c>
      <c r="BG88" s="246">
        <f>IF(N88="zákl. přenesená",J88,0)</f>
        <v>0</v>
      </c>
      <c r="BH88" s="246">
        <f>IF(N88="sníž. přenesená",J88,0)</f>
        <v>0</v>
      </c>
      <c r="BI88" s="246">
        <f>IF(N88="nulová",J88,0)</f>
        <v>0</v>
      </c>
      <c r="BJ88" s="24" t="s">
        <v>84</v>
      </c>
      <c r="BK88" s="246">
        <f>ROUND(I88*H88,2)</f>
        <v>0</v>
      </c>
      <c r="BL88" s="24" t="s">
        <v>247</v>
      </c>
      <c r="BM88" s="24" t="s">
        <v>506</v>
      </c>
    </row>
    <row r="89" s="1" customFormat="1">
      <c r="B89" s="46"/>
      <c r="C89" s="74"/>
      <c r="D89" s="247" t="s">
        <v>158</v>
      </c>
      <c r="E89" s="74"/>
      <c r="F89" s="248" t="s">
        <v>504</v>
      </c>
      <c r="G89" s="74"/>
      <c r="H89" s="74"/>
      <c r="I89" s="203"/>
      <c r="J89" s="74"/>
      <c r="K89" s="74"/>
      <c r="L89" s="72"/>
      <c r="M89" s="249"/>
      <c r="N89" s="47"/>
      <c r="O89" s="47"/>
      <c r="P89" s="47"/>
      <c r="Q89" s="47"/>
      <c r="R89" s="47"/>
      <c r="S89" s="47"/>
      <c r="T89" s="95"/>
      <c r="AT89" s="24" t="s">
        <v>158</v>
      </c>
      <c r="AU89" s="24" t="s">
        <v>86</v>
      </c>
    </row>
    <row r="90" s="12" customFormat="1">
      <c r="B90" s="251"/>
      <c r="C90" s="252"/>
      <c r="D90" s="247" t="s">
        <v>162</v>
      </c>
      <c r="E90" s="253" t="s">
        <v>23</v>
      </c>
      <c r="F90" s="254" t="s">
        <v>507</v>
      </c>
      <c r="G90" s="252"/>
      <c r="H90" s="255">
        <v>1</v>
      </c>
      <c r="I90" s="256"/>
      <c r="J90" s="252"/>
      <c r="K90" s="252"/>
      <c r="L90" s="257"/>
      <c r="M90" s="258"/>
      <c r="N90" s="259"/>
      <c r="O90" s="259"/>
      <c r="P90" s="259"/>
      <c r="Q90" s="259"/>
      <c r="R90" s="259"/>
      <c r="S90" s="259"/>
      <c r="T90" s="260"/>
      <c r="AT90" s="261" t="s">
        <v>162</v>
      </c>
      <c r="AU90" s="261" t="s">
        <v>86</v>
      </c>
      <c r="AV90" s="12" t="s">
        <v>86</v>
      </c>
      <c r="AW90" s="12" t="s">
        <v>40</v>
      </c>
      <c r="AX90" s="12" t="s">
        <v>77</v>
      </c>
      <c r="AY90" s="261" t="s">
        <v>148</v>
      </c>
    </row>
    <row r="91" s="12" customFormat="1">
      <c r="B91" s="251"/>
      <c r="C91" s="252"/>
      <c r="D91" s="247" t="s">
        <v>162</v>
      </c>
      <c r="E91" s="253" t="s">
        <v>23</v>
      </c>
      <c r="F91" s="254" t="s">
        <v>508</v>
      </c>
      <c r="G91" s="252"/>
      <c r="H91" s="255">
        <v>1</v>
      </c>
      <c r="I91" s="256"/>
      <c r="J91" s="252"/>
      <c r="K91" s="252"/>
      <c r="L91" s="257"/>
      <c r="M91" s="258"/>
      <c r="N91" s="259"/>
      <c r="O91" s="259"/>
      <c r="P91" s="259"/>
      <c r="Q91" s="259"/>
      <c r="R91" s="259"/>
      <c r="S91" s="259"/>
      <c r="T91" s="260"/>
      <c r="AT91" s="261" t="s">
        <v>162</v>
      </c>
      <c r="AU91" s="261" t="s">
        <v>86</v>
      </c>
      <c r="AV91" s="12" t="s">
        <v>86</v>
      </c>
      <c r="AW91" s="12" t="s">
        <v>40</v>
      </c>
      <c r="AX91" s="12" t="s">
        <v>77</v>
      </c>
      <c r="AY91" s="261" t="s">
        <v>148</v>
      </c>
    </row>
    <row r="92" s="12" customFormat="1">
      <c r="B92" s="251"/>
      <c r="C92" s="252"/>
      <c r="D92" s="247" t="s">
        <v>162</v>
      </c>
      <c r="E92" s="253" t="s">
        <v>23</v>
      </c>
      <c r="F92" s="254" t="s">
        <v>509</v>
      </c>
      <c r="G92" s="252"/>
      <c r="H92" s="255">
        <v>1</v>
      </c>
      <c r="I92" s="256"/>
      <c r="J92" s="252"/>
      <c r="K92" s="252"/>
      <c r="L92" s="257"/>
      <c r="M92" s="258"/>
      <c r="N92" s="259"/>
      <c r="O92" s="259"/>
      <c r="P92" s="259"/>
      <c r="Q92" s="259"/>
      <c r="R92" s="259"/>
      <c r="S92" s="259"/>
      <c r="T92" s="260"/>
      <c r="AT92" s="261" t="s">
        <v>162</v>
      </c>
      <c r="AU92" s="261" t="s">
        <v>86</v>
      </c>
      <c r="AV92" s="12" t="s">
        <v>86</v>
      </c>
      <c r="AW92" s="12" t="s">
        <v>40</v>
      </c>
      <c r="AX92" s="12" t="s">
        <v>77</v>
      </c>
      <c r="AY92" s="261" t="s">
        <v>148</v>
      </c>
    </row>
    <row r="93" s="12" customFormat="1">
      <c r="B93" s="251"/>
      <c r="C93" s="252"/>
      <c r="D93" s="247" t="s">
        <v>162</v>
      </c>
      <c r="E93" s="253" t="s">
        <v>23</v>
      </c>
      <c r="F93" s="254" t="s">
        <v>510</v>
      </c>
      <c r="G93" s="252"/>
      <c r="H93" s="255">
        <v>4</v>
      </c>
      <c r="I93" s="256"/>
      <c r="J93" s="252"/>
      <c r="K93" s="252"/>
      <c r="L93" s="257"/>
      <c r="M93" s="258"/>
      <c r="N93" s="259"/>
      <c r="O93" s="259"/>
      <c r="P93" s="259"/>
      <c r="Q93" s="259"/>
      <c r="R93" s="259"/>
      <c r="S93" s="259"/>
      <c r="T93" s="260"/>
      <c r="AT93" s="261" t="s">
        <v>162</v>
      </c>
      <c r="AU93" s="261" t="s">
        <v>86</v>
      </c>
      <c r="AV93" s="12" t="s">
        <v>86</v>
      </c>
      <c r="AW93" s="12" t="s">
        <v>40</v>
      </c>
      <c r="AX93" s="12" t="s">
        <v>77</v>
      </c>
      <c r="AY93" s="261" t="s">
        <v>148</v>
      </c>
    </row>
    <row r="94" s="13" customFormat="1">
      <c r="B94" s="262"/>
      <c r="C94" s="263"/>
      <c r="D94" s="247" t="s">
        <v>162</v>
      </c>
      <c r="E94" s="264" t="s">
        <v>23</v>
      </c>
      <c r="F94" s="265" t="s">
        <v>165</v>
      </c>
      <c r="G94" s="263"/>
      <c r="H94" s="266">
        <v>7</v>
      </c>
      <c r="I94" s="267"/>
      <c r="J94" s="263"/>
      <c r="K94" s="263"/>
      <c r="L94" s="268"/>
      <c r="M94" s="269"/>
      <c r="N94" s="270"/>
      <c r="O94" s="270"/>
      <c r="P94" s="270"/>
      <c r="Q94" s="270"/>
      <c r="R94" s="270"/>
      <c r="S94" s="270"/>
      <c r="T94" s="271"/>
      <c r="AT94" s="272" t="s">
        <v>162</v>
      </c>
      <c r="AU94" s="272" t="s">
        <v>86</v>
      </c>
      <c r="AV94" s="13" t="s">
        <v>156</v>
      </c>
      <c r="AW94" s="13" t="s">
        <v>40</v>
      </c>
      <c r="AX94" s="13" t="s">
        <v>84</v>
      </c>
      <c r="AY94" s="272" t="s">
        <v>148</v>
      </c>
    </row>
    <row r="95" s="1" customFormat="1" ht="25.5" customHeight="1">
      <c r="B95" s="46"/>
      <c r="C95" s="287" t="s">
        <v>86</v>
      </c>
      <c r="D95" s="287" t="s">
        <v>450</v>
      </c>
      <c r="E95" s="288" t="s">
        <v>511</v>
      </c>
      <c r="F95" s="289" t="s">
        <v>512</v>
      </c>
      <c r="G95" s="290" t="s">
        <v>505</v>
      </c>
      <c r="H95" s="291">
        <v>7</v>
      </c>
      <c r="I95" s="292"/>
      <c r="J95" s="293">
        <f>ROUND(I95*H95,2)</f>
        <v>0</v>
      </c>
      <c r="K95" s="289" t="s">
        <v>23</v>
      </c>
      <c r="L95" s="294"/>
      <c r="M95" s="295" t="s">
        <v>23</v>
      </c>
      <c r="N95" s="296" t="s">
        <v>48</v>
      </c>
      <c r="O95" s="47"/>
      <c r="P95" s="244">
        <f>O95*H95</f>
        <v>0</v>
      </c>
      <c r="Q95" s="244">
        <v>0.0040000000000000001</v>
      </c>
      <c r="R95" s="244">
        <f>Q95*H95</f>
        <v>0.028000000000000001</v>
      </c>
      <c r="S95" s="244">
        <v>0</v>
      </c>
      <c r="T95" s="245">
        <f>S95*H95</f>
        <v>0</v>
      </c>
      <c r="AR95" s="24" t="s">
        <v>453</v>
      </c>
      <c r="AT95" s="24" t="s">
        <v>450</v>
      </c>
      <c r="AU95" s="24" t="s">
        <v>86</v>
      </c>
      <c r="AY95" s="24" t="s">
        <v>148</v>
      </c>
      <c r="BE95" s="246">
        <f>IF(N95="základní",J95,0)</f>
        <v>0</v>
      </c>
      <c r="BF95" s="246">
        <f>IF(N95="snížená",J95,0)</f>
        <v>0</v>
      </c>
      <c r="BG95" s="246">
        <f>IF(N95="zákl. přenesená",J95,0)</f>
        <v>0</v>
      </c>
      <c r="BH95" s="246">
        <f>IF(N95="sníž. přenesená",J95,0)</f>
        <v>0</v>
      </c>
      <c r="BI95" s="246">
        <f>IF(N95="nulová",J95,0)</f>
        <v>0</v>
      </c>
      <c r="BJ95" s="24" t="s">
        <v>84</v>
      </c>
      <c r="BK95" s="246">
        <f>ROUND(I95*H95,2)</f>
        <v>0</v>
      </c>
      <c r="BL95" s="24" t="s">
        <v>247</v>
      </c>
      <c r="BM95" s="24" t="s">
        <v>513</v>
      </c>
    </row>
    <row r="96" s="1" customFormat="1">
      <c r="B96" s="46"/>
      <c r="C96" s="74"/>
      <c r="D96" s="247" t="s">
        <v>158</v>
      </c>
      <c r="E96" s="74"/>
      <c r="F96" s="248" t="s">
        <v>512</v>
      </c>
      <c r="G96" s="74"/>
      <c r="H96" s="74"/>
      <c r="I96" s="203"/>
      <c r="J96" s="74"/>
      <c r="K96" s="74"/>
      <c r="L96" s="72"/>
      <c r="M96" s="249"/>
      <c r="N96" s="47"/>
      <c r="O96" s="47"/>
      <c r="P96" s="47"/>
      <c r="Q96" s="47"/>
      <c r="R96" s="47"/>
      <c r="S96" s="47"/>
      <c r="T96" s="95"/>
      <c r="AT96" s="24" t="s">
        <v>158</v>
      </c>
      <c r="AU96" s="24" t="s">
        <v>86</v>
      </c>
    </row>
    <row r="97" s="1" customFormat="1" ht="16.5" customHeight="1">
      <c r="B97" s="46"/>
      <c r="C97" s="235" t="s">
        <v>170</v>
      </c>
      <c r="D97" s="235" t="s">
        <v>151</v>
      </c>
      <c r="E97" s="236" t="s">
        <v>514</v>
      </c>
      <c r="F97" s="237" t="s">
        <v>515</v>
      </c>
      <c r="G97" s="238" t="s">
        <v>262</v>
      </c>
      <c r="H97" s="239">
        <v>0.20899999999999999</v>
      </c>
      <c r="I97" s="240"/>
      <c r="J97" s="241">
        <f>ROUND(I97*H97,2)</f>
        <v>0</v>
      </c>
      <c r="K97" s="237" t="s">
        <v>155</v>
      </c>
      <c r="L97" s="72"/>
      <c r="M97" s="242" t="s">
        <v>23</v>
      </c>
      <c r="N97" s="243" t="s">
        <v>48</v>
      </c>
      <c r="O97" s="47"/>
      <c r="P97" s="244">
        <f>O97*H97</f>
        <v>0</v>
      </c>
      <c r="Q97" s="244">
        <v>0</v>
      </c>
      <c r="R97" s="244">
        <f>Q97*H97</f>
        <v>0</v>
      </c>
      <c r="S97" s="244">
        <v>0</v>
      </c>
      <c r="T97" s="245">
        <f>S97*H97</f>
        <v>0</v>
      </c>
      <c r="AR97" s="24" t="s">
        <v>247</v>
      </c>
      <c r="AT97" s="24" t="s">
        <v>151</v>
      </c>
      <c r="AU97" s="24" t="s">
        <v>86</v>
      </c>
      <c r="AY97" s="24" t="s">
        <v>148</v>
      </c>
      <c r="BE97" s="246">
        <f>IF(N97="základní",J97,0)</f>
        <v>0</v>
      </c>
      <c r="BF97" s="246">
        <f>IF(N97="snížená",J97,0)</f>
        <v>0</v>
      </c>
      <c r="BG97" s="246">
        <f>IF(N97="zákl. přenesená",J97,0)</f>
        <v>0</v>
      </c>
      <c r="BH97" s="246">
        <f>IF(N97="sníž. přenesená",J97,0)</f>
        <v>0</v>
      </c>
      <c r="BI97" s="246">
        <f>IF(N97="nulová",J97,0)</f>
        <v>0</v>
      </c>
      <c r="BJ97" s="24" t="s">
        <v>84</v>
      </c>
      <c r="BK97" s="246">
        <f>ROUND(I97*H97,2)</f>
        <v>0</v>
      </c>
      <c r="BL97" s="24" t="s">
        <v>247</v>
      </c>
      <c r="BM97" s="24" t="s">
        <v>516</v>
      </c>
    </row>
    <row r="98" s="1" customFormat="1">
      <c r="B98" s="46"/>
      <c r="C98" s="74"/>
      <c r="D98" s="247" t="s">
        <v>158</v>
      </c>
      <c r="E98" s="74"/>
      <c r="F98" s="248" t="s">
        <v>517</v>
      </c>
      <c r="G98" s="74"/>
      <c r="H98" s="74"/>
      <c r="I98" s="203"/>
      <c r="J98" s="74"/>
      <c r="K98" s="74"/>
      <c r="L98" s="72"/>
      <c r="M98" s="249"/>
      <c r="N98" s="47"/>
      <c r="O98" s="47"/>
      <c r="P98" s="47"/>
      <c r="Q98" s="47"/>
      <c r="R98" s="47"/>
      <c r="S98" s="47"/>
      <c r="T98" s="95"/>
      <c r="AT98" s="24" t="s">
        <v>158</v>
      </c>
      <c r="AU98" s="24" t="s">
        <v>86</v>
      </c>
    </row>
    <row r="99" s="1" customFormat="1">
      <c r="B99" s="46"/>
      <c r="C99" s="74"/>
      <c r="D99" s="247" t="s">
        <v>160</v>
      </c>
      <c r="E99" s="74"/>
      <c r="F99" s="250" t="s">
        <v>518</v>
      </c>
      <c r="G99" s="74"/>
      <c r="H99" s="74"/>
      <c r="I99" s="203"/>
      <c r="J99" s="74"/>
      <c r="K99" s="74"/>
      <c r="L99" s="72"/>
      <c r="M99" s="249"/>
      <c r="N99" s="47"/>
      <c r="O99" s="47"/>
      <c r="P99" s="47"/>
      <c r="Q99" s="47"/>
      <c r="R99" s="47"/>
      <c r="S99" s="47"/>
      <c r="T99" s="95"/>
      <c r="AT99" s="24" t="s">
        <v>160</v>
      </c>
      <c r="AU99" s="24" t="s">
        <v>86</v>
      </c>
    </row>
    <row r="100" s="1" customFormat="1" ht="16.5" customHeight="1">
      <c r="B100" s="46"/>
      <c r="C100" s="235" t="s">
        <v>156</v>
      </c>
      <c r="D100" s="235" t="s">
        <v>151</v>
      </c>
      <c r="E100" s="236" t="s">
        <v>519</v>
      </c>
      <c r="F100" s="237" t="s">
        <v>520</v>
      </c>
      <c r="G100" s="238" t="s">
        <v>262</v>
      </c>
      <c r="H100" s="239">
        <v>0.20899999999999999</v>
      </c>
      <c r="I100" s="240"/>
      <c r="J100" s="241">
        <f>ROUND(I100*H100,2)</f>
        <v>0</v>
      </c>
      <c r="K100" s="237" t="s">
        <v>155</v>
      </c>
      <c r="L100" s="72"/>
      <c r="M100" s="242" t="s">
        <v>23</v>
      </c>
      <c r="N100" s="243" t="s">
        <v>48</v>
      </c>
      <c r="O100" s="47"/>
      <c r="P100" s="244">
        <f>O100*H100</f>
        <v>0</v>
      </c>
      <c r="Q100" s="244">
        <v>0</v>
      </c>
      <c r="R100" s="244">
        <f>Q100*H100</f>
        <v>0</v>
      </c>
      <c r="S100" s="244">
        <v>0</v>
      </c>
      <c r="T100" s="245">
        <f>S100*H100</f>
        <v>0</v>
      </c>
      <c r="AR100" s="24" t="s">
        <v>247</v>
      </c>
      <c r="AT100" s="24" t="s">
        <v>151</v>
      </c>
      <c r="AU100" s="24" t="s">
        <v>86</v>
      </c>
      <c r="AY100" s="24" t="s">
        <v>148</v>
      </c>
      <c r="BE100" s="246">
        <f>IF(N100="základní",J100,0)</f>
        <v>0</v>
      </c>
      <c r="BF100" s="246">
        <f>IF(N100="snížená",J100,0)</f>
        <v>0</v>
      </c>
      <c r="BG100" s="246">
        <f>IF(N100="zákl. přenesená",J100,0)</f>
        <v>0</v>
      </c>
      <c r="BH100" s="246">
        <f>IF(N100="sníž. přenesená",J100,0)</f>
        <v>0</v>
      </c>
      <c r="BI100" s="246">
        <f>IF(N100="nulová",J100,0)</f>
        <v>0</v>
      </c>
      <c r="BJ100" s="24" t="s">
        <v>84</v>
      </c>
      <c r="BK100" s="246">
        <f>ROUND(I100*H100,2)</f>
        <v>0</v>
      </c>
      <c r="BL100" s="24" t="s">
        <v>247</v>
      </c>
      <c r="BM100" s="24" t="s">
        <v>521</v>
      </c>
    </row>
    <row r="101" s="1" customFormat="1">
      <c r="B101" s="46"/>
      <c r="C101" s="74"/>
      <c r="D101" s="247" t="s">
        <v>158</v>
      </c>
      <c r="E101" s="74"/>
      <c r="F101" s="248" t="s">
        <v>522</v>
      </c>
      <c r="G101" s="74"/>
      <c r="H101" s="74"/>
      <c r="I101" s="203"/>
      <c r="J101" s="74"/>
      <c r="K101" s="74"/>
      <c r="L101" s="72"/>
      <c r="M101" s="249"/>
      <c r="N101" s="47"/>
      <c r="O101" s="47"/>
      <c r="P101" s="47"/>
      <c r="Q101" s="47"/>
      <c r="R101" s="47"/>
      <c r="S101" s="47"/>
      <c r="T101" s="95"/>
      <c r="AT101" s="24" t="s">
        <v>158</v>
      </c>
      <c r="AU101" s="24" t="s">
        <v>86</v>
      </c>
    </row>
    <row r="102" s="1" customFormat="1">
      <c r="B102" s="46"/>
      <c r="C102" s="74"/>
      <c r="D102" s="247" t="s">
        <v>160</v>
      </c>
      <c r="E102" s="74"/>
      <c r="F102" s="250" t="s">
        <v>518</v>
      </c>
      <c r="G102" s="74"/>
      <c r="H102" s="74"/>
      <c r="I102" s="203"/>
      <c r="J102" s="74"/>
      <c r="K102" s="74"/>
      <c r="L102" s="72"/>
      <c r="M102" s="249"/>
      <c r="N102" s="47"/>
      <c r="O102" s="47"/>
      <c r="P102" s="47"/>
      <c r="Q102" s="47"/>
      <c r="R102" s="47"/>
      <c r="S102" s="47"/>
      <c r="T102" s="95"/>
      <c r="AT102" s="24" t="s">
        <v>160</v>
      </c>
      <c r="AU102" s="24" t="s">
        <v>86</v>
      </c>
    </row>
    <row r="103" s="11" customFormat="1" ht="29.88" customHeight="1">
      <c r="B103" s="219"/>
      <c r="C103" s="220"/>
      <c r="D103" s="221" t="s">
        <v>76</v>
      </c>
      <c r="E103" s="233" t="s">
        <v>479</v>
      </c>
      <c r="F103" s="233" t="s">
        <v>480</v>
      </c>
      <c r="G103" s="220"/>
      <c r="H103" s="220"/>
      <c r="I103" s="223"/>
      <c r="J103" s="234">
        <f>BK103</f>
        <v>0</v>
      </c>
      <c r="K103" s="220"/>
      <c r="L103" s="225"/>
      <c r="M103" s="226"/>
      <c r="N103" s="227"/>
      <c r="O103" s="227"/>
      <c r="P103" s="228">
        <f>SUM(P104:P118)</f>
        <v>0</v>
      </c>
      <c r="Q103" s="227"/>
      <c r="R103" s="228">
        <f>SUM(R104:R118)</f>
        <v>1.1151</v>
      </c>
      <c r="S103" s="227"/>
      <c r="T103" s="229">
        <f>SUM(T104:T118)</f>
        <v>0</v>
      </c>
      <c r="AR103" s="230" t="s">
        <v>86</v>
      </c>
      <c r="AT103" s="231" t="s">
        <v>76</v>
      </c>
      <c r="AU103" s="231" t="s">
        <v>84</v>
      </c>
      <c r="AY103" s="230" t="s">
        <v>148</v>
      </c>
      <c r="BK103" s="232">
        <f>SUM(BK104:BK118)</f>
        <v>0</v>
      </c>
    </row>
    <row r="104" s="1" customFormat="1" ht="25.5" customHeight="1">
      <c r="B104" s="46"/>
      <c r="C104" s="235" t="s">
        <v>185</v>
      </c>
      <c r="D104" s="235" t="s">
        <v>151</v>
      </c>
      <c r="E104" s="236" t="s">
        <v>523</v>
      </c>
      <c r="F104" s="237" t="s">
        <v>524</v>
      </c>
      <c r="G104" s="238" t="s">
        <v>436</v>
      </c>
      <c r="H104" s="239">
        <v>885</v>
      </c>
      <c r="I104" s="240"/>
      <c r="J104" s="241">
        <f>ROUND(I104*H104,2)</f>
        <v>0</v>
      </c>
      <c r="K104" s="237" t="s">
        <v>155</v>
      </c>
      <c r="L104" s="72"/>
      <c r="M104" s="242" t="s">
        <v>23</v>
      </c>
      <c r="N104" s="243" t="s">
        <v>48</v>
      </c>
      <c r="O104" s="47"/>
      <c r="P104" s="244">
        <f>O104*H104</f>
        <v>0</v>
      </c>
      <c r="Q104" s="244">
        <v>0.00076000000000000004</v>
      </c>
      <c r="R104" s="244">
        <f>Q104*H104</f>
        <v>0.67260000000000009</v>
      </c>
      <c r="S104" s="244">
        <v>0</v>
      </c>
      <c r="T104" s="245">
        <f>S104*H104</f>
        <v>0</v>
      </c>
      <c r="AR104" s="24" t="s">
        <v>247</v>
      </c>
      <c r="AT104" s="24" t="s">
        <v>151</v>
      </c>
      <c r="AU104" s="24" t="s">
        <v>86</v>
      </c>
      <c r="AY104" s="24" t="s">
        <v>148</v>
      </c>
      <c r="BE104" s="246">
        <f>IF(N104="základní",J104,0)</f>
        <v>0</v>
      </c>
      <c r="BF104" s="246">
        <f>IF(N104="snížená",J104,0)</f>
        <v>0</v>
      </c>
      <c r="BG104" s="246">
        <f>IF(N104="zákl. přenesená",J104,0)</f>
        <v>0</v>
      </c>
      <c r="BH104" s="246">
        <f>IF(N104="sníž. přenesená",J104,0)</f>
        <v>0</v>
      </c>
      <c r="BI104" s="246">
        <f>IF(N104="nulová",J104,0)</f>
        <v>0</v>
      </c>
      <c r="BJ104" s="24" t="s">
        <v>84</v>
      </c>
      <c r="BK104" s="246">
        <f>ROUND(I104*H104,2)</f>
        <v>0</v>
      </c>
      <c r="BL104" s="24" t="s">
        <v>247</v>
      </c>
      <c r="BM104" s="24" t="s">
        <v>525</v>
      </c>
    </row>
    <row r="105" s="1" customFormat="1">
      <c r="B105" s="46"/>
      <c r="C105" s="74"/>
      <c r="D105" s="247" t="s">
        <v>158</v>
      </c>
      <c r="E105" s="74"/>
      <c r="F105" s="248" t="s">
        <v>526</v>
      </c>
      <c r="G105" s="74"/>
      <c r="H105" s="74"/>
      <c r="I105" s="203"/>
      <c r="J105" s="74"/>
      <c r="K105" s="74"/>
      <c r="L105" s="72"/>
      <c r="M105" s="249"/>
      <c r="N105" s="47"/>
      <c r="O105" s="47"/>
      <c r="P105" s="47"/>
      <c r="Q105" s="47"/>
      <c r="R105" s="47"/>
      <c r="S105" s="47"/>
      <c r="T105" s="95"/>
      <c r="AT105" s="24" t="s">
        <v>158</v>
      </c>
      <c r="AU105" s="24" t="s">
        <v>86</v>
      </c>
    </row>
    <row r="106" s="1" customFormat="1">
      <c r="B106" s="46"/>
      <c r="C106" s="74"/>
      <c r="D106" s="247" t="s">
        <v>160</v>
      </c>
      <c r="E106" s="74"/>
      <c r="F106" s="250" t="s">
        <v>527</v>
      </c>
      <c r="G106" s="74"/>
      <c r="H106" s="74"/>
      <c r="I106" s="203"/>
      <c r="J106" s="74"/>
      <c r="K106" s="74"/>
      <c r="L106" s="72"/>
      <c r="M106" s="249"/>
      <c r="N106" s="47"/>
      <c r="O106" s="47"/>
      <c r="P106" s="47"/>
      <c r="Q106" s="47"/>
      <c r="R106" s="47"/>
      <c r="S106" s="47"/>
      <c r="T106" s="95"/>
      <c r="AT106" s="24" t="s">
        <v>160</v>
      </c>
      <c r="AU106" s="24" t="s">
        <v>86</v>
      </c>
    </row>
    <row r="107" s="12" customFormat="1">
      <c r="B107" s="251"/>
      <c r="C107" s="252"/>
      <c r="D107" s="247" t="s">
        <v>162</v>
      </c>
      <c r="E107" s="253" t="s">
        <v>23</v>
      </c>
      <c r="F107" s="254" t="s">
        <v>528</v>
      </c>
      <c r="G107" s="252"/>
      <c r="H107" s="255">
        <v>206.40000000000001</v>
      </c>
      <c r="I107" s="256"/>
      <c r="J107" s="252"/>
      <c r="K107" s="252"/>
      <c r="L107" s="257"/>
      <c r="M107" s="258"/>
      <c r="N107" s="259"/>
      <c r="O107" s="259"/>
      <c r="P107" s="259"/>
      <c r="Q107" s="259"/>
      <c r="R107" s="259"/>
      <c r="S107" s="259"/>
      <c r="T107" s="260"/>
      <c r="AT107" s="261" t="s">
        <v>162</v>
      </c>
      <c r="AU107" s="261" t="s">
        <v>86</v>
      </c>
      <c r="AV107" s="12" t="s">
        <v>86</v>
      </c>
      <c r="AW107" s="12" t="s">
        <v>40</v>
      </c>
      <c r="AX107" s="12" t="s">
        <v>77</v>
      </c>
      <c r="AY107" s="261" t="s">
        <v>148</v>
      </c>
    </row>
    <row r="108" s="12" customFormat="1">
      <c r="B108" s="251"/>
      <c r="C108" s="252"/>
      <c r="D108" s="247" t="s">
        <v>162</v>
      </c>
      <c r="E108" s="253" t="s">
        <v>23</v>
      </c>
      <c r="F108" s="254" t="s">
        <v>529</v>
      </c>
      <c r="G108" s="252"/>
      <c r="H108" s="255">
        <v>189</v>
      </c>
      <c r="I108" s="256"/>
      <c r="J108" s="252"/>
      <c r="K108" s="252"/>
      <c r="L108" s="257"/>
      <c r="M108" s="258"/>
      <c r="N108" s="259"/>
      <c r="O108" s="259"/>
      <c r="P108" s="259"/>
      <c r="Q108" s="259"/>
      <c r="R108" s="259"/>
      <c r="S108" s="259"/>
      <c r="T108" s="260"/>
      <c r="AT108" s="261" t="s">
        <v>162</v>
      </c>
      <c r="AU108" s="261" t="s">
        <v>86</v>
      </c>
      <c r="AV108" s="12" t="s">
        <v>86</v>
      </c>
      <c r="AW108" s="12" t="s">
        <v>40</v>
      </c>
      <c r="AX108" s="12" t="s">
        <v>77</v>
      </c>
      <c r="AY108" s="261" t="s">
        <v>148</v>
      </c>
    </row>
    <row r="109" s="14" customFormat="1">
      <c r="B109" s="273"/>
      <c r="C109" s="274"/>
      <c r="D109" s="247" t="s">
        <v>162</v>
      </c>
      <c r="E109" s="275" t="s">
        <v>23</v>
      </c>
      <c r="F109" s="276" t="s">
        <v>182</v>
      </c>
      <c r="G109" s="274"/>
      <c r="H109" s="277">
        <v>395.39999999999998</v>
      </c>
      <c r="I109" s="278"/>
      <c r="J109" s="274"/>
      <c r="K109" s="274"/>
      <c r="L109" s="279"/>
      <c r="M109" s="280"/>
      <c r="N109" s="281"/>
      <c r="O109" s="281"/>
      <c r="P109" s="281"/>
      <c r="Q109" s="281"/>
      <c r="R109" s="281"/>
      <c r="S109" s="281"/>
      <c r="T109" s="282"/>
      <c r="AT109" s="283" t="s">
        <v>162</v>
      </c>
      <c r="AU109" s="283" t="s">
        <v>86</v>
      </c>
      <c r="AV109" s="14" t="s">
        <v>170</v>
      </c>
      <c r="AW109" s="14" t="s">
        <v>40</v>
      </c>
      <c r="AX109" s="14" t="s">
        <v>77</v>
      </c>
      <c r="AY109" s="283" t="s">
        <v>148</v>
      </c>
    </row>
    <row r="110" s="12" customFormat="1">
      <c r="B110" s="251"/>
      <c r="C110" s="252"/>
      <c r="D110" s="247" t="s">
        <v>162</v>
      </c>
      <c r="E110" s="253" t="s">
        <v>23</v>
      </c>
      <c r="F110" s="254" t="s">
        <v>530</v>
      </c>
      <c r="G110" s="252"/>
      <c r="H110" s="255">
        <v>43.200000000000003</v>
      </c>
      <c r="I110" s="256"/>
      <c r="J110" s="252"/>
      <c r="K110" s="252"/>
      <c r="L110" s="257"/>
      <c r="M110" s="258"/>
      <c r="N110" s="259"/>
      <c r="O110" s="259"/>
      <c r="P110" s="259"/>
      <c r="Q110" s="259"/>
      <c r="R110" s="259"/>
      <c r="S110" s="259"/>
      <c r="T110" s="260"/>
      <c r="AT110" s="261" t="s">
        <v>162</v>
      </c>
      <c r="AU110" s="261" t="s">
        <v>86</v>
      </c>
      <c r="AV110" s="12" t="s">
        <v>86</v>
      </c>
      <c r="AW110" s="12" t="s">
        <v>40</v>
      </c>
      <c r="AX110" s="12" t="s">
        <v>77</v>
      </c>
      <c r="AY110" s="261" t="s">
        <v>148</v>
      </c>
    </row>
    <row r="111" s="12" customFormat="1">
      <c r="B111" s="251"/>
      <c r="C111" s="252"/>
      <c r="D111" s="247" t="s">
        <v>162</v>
      </c>
      <c r="E111" s="253" t="s">
        <v>23</v>
      </c>
      <c r="F111" s="254" t="s">
        <v>531</v>
      </c>
      <c r="G111" s="252"/>
      <c r="H111" s="255">
        <v>46.079999999999998</v>
      </c>
      <c r="I111" s="256"/>
      <c r="J111" s="252"/>
      <c r="K111" s="252"/>
      <c r="L111" s="257"/>
      <c r="M111" s="258"/>
      <c r="N111" s="259"/>
      <c r="O111" s="259"/>
      <c r="P111" s="259"/>
      <c r="Q111" s="259"/>
      <c r="R111" s="259"/>
      <c r="S111" s="259"/>
      <c r="T111" s="260"/>
      <c r="AT111" s="261" t="s">
        <v>162</v>
      </c>
      <c r="AU111" s="261" t="s">
        <v>86</v>
      </c>
      <c r="AV111" s="12" t="s">
        <v>86</v>
      </c>
      <c r="AW111" s="12" t="s">
        <v>40</v>
      </c>
      <c r="AX111" s="12" t="s">
        <v>77</v>
      </c>
      <c r="AY111" s="261" t="s">
        <v>148</v>
      </c>
    </row>
    <row r="112" s="14" customFormat="1">
      <c r="B112" s="273"/>
      <c r="C112" s="274"/>
      <c r="D112" s="247" t="s">
        <v>162</v>
      </c>
      <c r="E112" s="275" t="s">
        <v>23</v>
      </c>
      <c r="F112" s="276" t="s">
        <v>182</v>
      </c>
      <c r="G112" s="274"/>
      <c r="H112" s="277">
        <v>89.280000000000001</v>
      </c>
      <c r="I112" s="278"/>
      <c r="J112" s="274"/>
      <c r="K112" s="274"/>
      <c r="L112" s="279"/>
      <c r="M112" s="280"/>
      <c r="N112" s="281"/>
      <c r="O112" s="281"/>
      <c r="P112" s="281"/>
      <c r="Q112" s="281"/>
      <c r="R112" s="281"/>
      <c r="S112" s="281"/>
      <c r="T112" s="282"/>
      <c r="AT112" s="283" t="s">
        <v>162</v>
      </c>
      <c r="AU112" s="283" t="s">
        <v>86</v>
      </c>
      <c r="AV112" s="14" t="s">
        <v>170</v>
      </c>
      <c r="AW112" s="14" t="s">
        <v>40</v>
      </c>
      <c r="AX112" s="14" t="s">
        <v>77</v>
      </c>
      <c r="AY112" s="283" t="s">
        <v>148</v>
      </c>
    </row>
    <row r="113" s="12" customFormat="1">
      <c r="B113" s="251"/>
      <c r="C113" s="252"/>
      <c r="D113" s="247" t="s">
        <v>162</v>
      </c>
      <c r="E113" s="253" t="s">
        <v>23</v>
      </c>
      <c r="F113" s="254" t="s">
        <v>532</v>
      </c>
      <c r="G113" s="252"/>
      <c r="H113" s="255">
        <v>216</v>
      </c>
      <c r="I113" s="256"/>
      <c r="J113" s="252"/>
      <c r="K113" s="252"/>
      <c r="L113" s="257"/>
      <c r="M113" s="258"/>
      <c r="N113" s="259"/>
      <c r="O113" s="259"/>
      <c r="P113" s="259"/>
      <c r="Q113" s="259"/>
      <c r="R113" s="259"/>
      <c r="S113" s="259"/>
      <c r="T113" s="260"/>
      <c r="AT113" s="261" t="s">
        <v>162</v>
      </c>
      <c r="AU113" s="261" t="s">
        <v>86</v>
      </c>
      <c r="AV113" s="12" t="s">
        <v>86</v>
      </c>
      <c r="AW113" s="12" t="s">
        <v>40</v>
      </c>
      <c r="AX113" s="12" t="s">
        <v>77</v>
      </c>
      <c r="AY113" s="261" t="s">
        <v>148</v>
      </c>
    </row>
    <row r="114" s="12" customFormat="1">
      <c r="B114" s="251"/>
      <c r="C114" s="252"/>
      <c r="D114" s="247" t="s">
        <v>162</v>
      </c>
      <c r="E114" s="253" t="s">
        <v>23</v>
      </c>
      <c r="F114" s="254" t="s">
        <v>533</v>
      </c>
      <c r="G114" s="252"/>
      <c r="H114" s="255">
        <v>184.31999999999999</v>
      </c>
      <c r="I114" s="256"/>
      <c r="J114" s="252"/>
      <c r="K114" s="252"/>
      <c r="L114" s="257"/>
      <c r="M114" s="258"/>
      <c r="N114" s="259"/>
      <c r="O114" s="259"/>
      <c r="P114" s="259"/>
      <c r="Q114" s="259"/>
      <c r="R114" s="259"/>
      <c r="S114" s="259"/>
      <c r="T114" s="260"/>
      <c r="AT114" s="261" t="s">
        <v>162</v>
      </c>
      <c r="AU114" s="261" t="s">
        <v>86</v>
      </c>
      <c r="AV114" s="12" t="s">
        <v>86</v>
      </c>
      <c r="AW114" s="12" t="s">
        <v>40</v>
      </c>
      <c r="AX114" s="12" t="s">
        <v>77</v>
      </c>
      <c r="AY114" s="261" t="s">
        <v>148</v>
      </c>
    </row>
    <row r="115" s="13" customFormat="1">
      <c r="B115" s="262"/>
      <c r="C115" s="263"/>
      <c r="D115" s="247" t="s">
        <v>162</v>
      </c>
      <c r="E115" s="264" t="s">
        <v>23</v>
      </c>
      <c r="F115" s="265" t="s">
        <v>165</v>
      </c>
      <c r="G115" s="263"/>
      <c r="H115" s="266">
        <v>885</v>
      </c>
      <c r="I115" s="267"/>
      <c r="J115" s="263"/>
      <c r="K115" s="263"/>
      <c r="L115" s="268"/>
      <c r="M115" s="269"/>
      <c r="N115" s="270"/>
      <c r="O115" s="270"/>
      <c r="P115" s="270"/>
      <c r="Q115" s="270"/>
      <c r="R115" s="270"/>
      <c r="S115" s="270"/>
      <c r="T115" s="271"/>
      <c r="AT115" s="272" t="s">
        <v>162</v>
      </c>
      <c r="AU115" s="272" t="s">
        <v>86</v>
      </c>
      <c r="AV115" s="13" t="s">
        <v>156</v>
      </c>
      <c r="AW115" s="13" t="s">
        <v>40</v>
      </c>
      <c r="AX115" s="13" t="s">
        <v>84</v>
      </c>
      <c r="AY115" s="272" t="s">
        <v>148</v>
      </c>
    </row>
    <row r="116" s="1" customFormat="1" ht="25.5" customHeight="1">
      <c r="B116" s="46"/>
      <c r="C116" s="235" t="s">
        <v>190</v>
      </c>
      <c r="D116" s="235" t="s">
        <v>151</v>
      </c>
      <c r="E116" s="236" t="s">
        <v>534</v>
      </c>
      <c r="F116" s="237" t="s">
        <v>535</v>
      </c>
      <c r="G116" s="238" t="s">
        <v>436</v>
      </c>
      <c r="H116" s="239">
        <v>885</v>
      </c>
      <c r="I116" s="240"/>
      <c r="J116" s="241">
        <f>ROUND(I116*H116,2)</f>
        <v>0</v>
      </c>
      <c r="K116" s="237" t="s">
        <v>155</v>
      </c>
      <c r="L116" s="72"/>
      <c r="M116" s="242" t="s">
        <v>23</v>
      </c>
      <c r="N116" s="243" t="s">
        <v>48</v>
      </c>
      <c r="O116" s="47"/>
      <c r="P116" s="244">
        <f>O116*H116</f>
        <v>0</v>
      </c>
      <c r="Q116" s="244">
        <v>0.00050000000000000001</v>
      </c>
      <c r="R116" s="244">
        <f>Q116*H116</f>
        <v>0.4425</v>
      </c>
      <c r="S116" s="244">
        <v>0</v>
      </c>
      <c r="T116" s="245">
        <f>S116*H116</f>
        <v>0</v>
      </c>
      <c r="AR116" s="24" t="s">
        <v>247</v>
      </c>
      <c r="AT116" s="24" t="s">
        <v>151</v>
      </c>
      <c r="AU116" s="24" t="s">
        <v>86</v>
      </c>
      <c r="AY116" s="24" t="s">
        <v>148</v>
      </c>
      <c r="BE116" s="246">
        <f>IF(N116="základní",J116,0)</f>
        <v>0</v>
      </c>
      <c r="BF116" s="246">
        <f>IF(N116="snížená",J116,0)</f>
        <v>0</v>
      </c>
      <c r="BG116" s="246">
        <f>IF(N116="zákl. přenesená",J116,0)</f>
        <v>0</v>
      </c>
      <c r="BH116" s="246">
        <f>IF(N116="sníž. přenesená",J116,0)</f>
        <v>0</v>
      </c>
      <c r="BI116" s="246">
        <f>IF(N116="nulová",J116,0)</f>
        <v>0</v>
      </c>
      <c r="BJ116" s="24" t="s">
        <v>84</v>
      </c>
      <c r="BK116" s="246">
        <f>ROUND(I116*H116,2)</f>
        <v>0</v>
      </c>
      <c r="BL116" s="24" t="s">
        <v>247</v>
      </c>
      <c r="BM116" s="24" t="s">
        <v>536</v>
      </c>
    </row>
    <row r="117" s="1" customFormat="1">
      <c r="B117" s="46"/>
      <c r="C117" s="74"/>
      <c r="D117" s="247" t="s">
        <v>158</v>
      </c>
      <c r="E117" s="74"/>
      <c r="F117" s="248" t="s">
        <v>537</v>
      </c>
      <c r="G117" s="74"/>
      <c r="H117" s="74"/>
      <c r="I117" s="203"/>
      <c r="J117" s="74"/>
      <c r="K117" s="74"/>
      <c r="L117" s="72"/>
      <c r="M117" s="249"/>
      <c r="N117" s="47"/>
      <c r="O117" s="47"/>
      <c r="P117" s="47"/>
      <c r="Q117" s="47"/>
      <c r="R117" s="47"/>
      <c r="S117" s="47"/>
      <c r="T117" s="95"/>
      <c r="AT117" s="24" t="s">
        <v>158</v>
      </c>
      <c r="AU117" s="24" t="s">
        <v>86</v>
      </c>
    </row>
    <row r="118" s="1" customFormat="1">
      <c r="B118" s="46"/>
      <c r="C118" s="74"/>
      <c r="D118" s="247" t="s">
        <v>160</v>
      </c>
      <c r="E118" s="74"/>
      <c r="F118" s="250" t="s">
        <v>527</v>
      </c>
      <c r="G118" s="74"/>
      <c r="H118" s="74"/>
      <c r="I118" s="203"/>
      <c r="J118" s="74"/>
      <c r="K118" s="74"/>
      <c r="L118" s="72"/>
      <c r="M118" s="284"/>
      <c r="N118" s="285"/>
      <c r="O118" s="285"/>
      <c r="P118" s="285"/>
      <c r="Q118" s="285"/>
      <c r="R118" s="285"/>
      <c r="S118" s="285"/>
      <c r="T118" s="286"/>
      <c r="AT118" s="24" t="s">
        <v>160</v>
      </c>
      <c r="AU118" s="24" t="s">
        <v>86</v>
      </c>
    </row>
    <row r="119" s="1" customFormat="1" ht="6.96" customHeight="1">
      <c r="B119" s="67"/>
      <c r="C119" s="68"/>
      <c r="D119" s="68"/>
      <c r="E119" s="68"/>
      <c r="F119" s="68"/>
      <c r="G119" s="68"/>
      <c r="H119" s="68"/>
      <c r="I119" s="178"/>
      <c r="J119" s="68"/>
      <c r="K119" s="68"/>
      <c r="L119" s="72"/>
    </row>
  </sheetData>
  <sheetProtection sheet="1" autoFilter="0" formatColumns="0" formatRows="0" objects="1" scenarios="1" spinCount="100000" saltValue="iL/L34c2ECwOHpn4DqZlbFdNTcXXPitNzpn25DXeFXY1/jFvTCupc/o25S6OoBik/BZV1i9Cus3miZmivGkQng==" hashValue="8gHBVx3UrQ2V3TqUSMtaKCVM5jPQbw9ttjV0DLioyVpoRyGhleey2y5Wd+MV6DSornSTi8t19NV0nuDSqq/dMw==" algorithmName="SHA-512" password="CC35"/>
  <autoFilter ref="C84:K118"/>
  <mergeCells count="13">
    <mergeCell ref="E7:H7"/>
    <mergeCell ref="E9:H9"/>
    <mergeCell ref="E11:H11"/>
    <mergeCell ref="E26:H26"/>
    <mergeCell ref="E47:H47"/>
    <mergeCell ref="E49:H49"/>
    <mergeCell ref="E51:H51"/>
    <mergeCell ref="J55:J56"/>
    <mergeCell ref="E73:H73"/>
    <mergeCell ref="E75:H75"/>
    <mergeCell ref="E77:H77"/>
    <mergeCell ref="G1:H1"/>
    <mergeCell ref="L2:V2"/>
  </mergeCells>
  <hyperlinks>
    <hyperlink ref="F1:G1" location="C2" display="1) Krycí list soupisu"/>
    <hyperlink ref="G1:H1" location="C58"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113</v>
      </c>
      <c r="G1" s="151" t="s">
        <v>114</v>
      </c>
      <c r="H1" s="151"/>
      <c r="I1" s="152"/>
      <c r="J1" s="151" t="s">
        <v>115</v>
      </c>
      <c r="K1" s="150" t="s">
        <v>116</v>
      </c>
      <c r="L1" s="151" t="s">
        <v>117</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106</v>
      </c>
    </row>
    <row r="3" ht="6.96" customHeight="1">
      <c r="B3" s="25"/>
      <c r="C3" s="26"/>
      <c r="D3" s="26"/>
      <c r="E3" s="26"/>
      <c r="F3" s="26"/>
      <c r="G3" s="26"/>
      <c r="H3" s="26"/>
      <c r="I3" s="153"/>
      <c r="J3" s="26"/>
      <c r="K3" s="27"/>
      <c r="AT3" s="24" t="s">
        <v>86</v>
      </c>
    </row>
    <row r="4" ht="36.96" customHeight="1">
      <c r="B4" s="28"/>
      <c r="C4" s="29"/>
      <c r="D4" s="30" t="s">
        <v>118</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VD Předměřice, oprava nástaveb jezových pilířů</v>
      </c>
      <c r="F7" s="40"/>
      <c r="G7" s="40"/>
      <c r="H7" s="40"/>
      <c r="I7" s="154"/>
      <c r="J7" s="29"/>
      <c r="K7" s="31"/>
    </row>
    <row r="8" s="1" customFormat="1">
      <c r="B8" s="46"/>
      <c r="C8" s="47"/>
      <c r="D8" s="40" t="s">
        <v>119</v>
      </c>
      <c r="E8" s="47"/>
      <c r="F8" s="47"/>
      <c r="G8" s="47"/>
      <c r="H8" s="47"/>
      <c r="I8" s="156"/>
      <c r="J8" s="47"/>
      <c r="K8" s="51"/>
    </row>
    <row r="9" s="1" customFormat="1" ht="36.96" customHeight="1">
      <c r="B9" s="46"/>
      <c r="C9" s="47"/>
      <c r="D9" s="47"/>
      <c r="E9" s="157" t="s">
        <v>538</v>
      </c>
      <c r="F9" s="47"/>
      <c r="G9" s="47"/>
      <c r="H9" s="47"/>
      <c r="I9" s="156"/>
      <c r="J9" s="47"/>
      <c r="K9" s="51"/>
    </row>
    <row r="10" s="1" customFormat="1">
      <c r="B10" s="46"/>
      <c r="C10" s="47"/>
      <c r="D10" s="47"/>
      <c r="E10" s="47"/>
      <c r="F10" s="47"/>
      <c r="G10" s="47"/>
      <c r="H10" s="47"/>
      <c r="I10" s="156"/>
      <c r="J10" s="47"/>
      <c r="K10" s="51"/>
    </row>
    <row r="11" s="1" customFormat="1" ht="14.4" customHeight="1">
      <c r="B11" s="46"/>
      <c r="C11" s="47"/>
      <c r="D11" s="40" t="s">
        <v>20</v>
      </c>
      <c r="E11" s="47"/>
      <c r="F11" s="35" t="s">
        <v>21</v>
      </c>
      <c r="G11" s="47"/>
      <c r="H11" s="47"/>
      <c r="I11" s="158" t="s">
        <v>22</v>
      </c>
      <c r="J11" s="35" t="s">
        <v>23</v>
      </c>
      <c r="K11" s="51"/>
    </row>
    <row r="12" s="1" customFormat="1" ht="14.4" customHeight="1">
      <c r="B12" s="46"/>
      <c r="C12" s="47"/>
      <c r="D12" s="40" t="s">
        <v>24</v>
      </c>
      <c r="E12" s="47"/>
      <c r="F12" s="35" t="s">
        <v>25</v>
      </c>
      <c r="G12" s="47"/>
      <c r="H12" s="47"/>
      <c r="I12" s="158" t="s">
        <v>26</v>
      </c>
      <c r="J12" s="159" t="str">
        <f>'Rekapitulace stavby'!AN8</f>
        <v>4. 8. 2017</v>
      </c>
      <c r="K12" s="51"/>
    </row>
    <row r="13" s="1" customFormat="1" ht="10.8" customHeight="1">
      <c r="B13" s="46"/>
      <c r="C13" s="47"/>
      <c r="D13" s="47"/>
      <c r="E13" s="47"/>
      <c r="F13" s="47"/>
      <c r="G13" s="47"/>
      <c r="H13" s="47"/>
      <c r="I13" s="156"/>
      <c r="J13" s="47"/>
      <c r="K13" s="51"/>
    </row>
    <row r="14" s="1" customFormat="1" ht="14.4" customHeight="1">
      <c r="B14" s="46"/>
      <c r="C14" s="47"/>
      <c r="D14" s="40" t="s">
        <v>28</v>
      </c>
      <c r="E14" s="47"/>
      <c r="F14" s="47"/>
      <c r="G14" s="47"/>
      <c r="H14" s="47"/>
      <c r="I14" s="158" t="s">
        <v>29</v>
      </c>
      <c r="J14" s="35" t="s">
        <v>30</v>
      </c>
      <c r="K14" s="51"/>
    </row>
    <row r="15" s="1" customFormat="1" ht="18" customHeight="1">
      <c r="B15" s="46"/>
      <c r="C15" s="47"/>
      <c r="D15" s="47"/>
      <c r="E15" s="35" t="s">
        <v>31</v>
      </c>
      <c r="F15" s="47"/>
      <c r="G15" s="47"/>
      <c r="H15" s="47"/>
      <c r="I15" s="158" t="s">
        <v>32</v>
      </c>
      <c r="J15" s="35" t="s">
        <v>33</v>
      </c>
      <c r="K15" s="51"/>
    </row>
    <row r="16" s="1" customFormat="1" ht="6.96" customHeight="1">
      <c r="B16" s="46"/>
      <c r="C16" s="47"/>
      <c r="D16" s="47"/>
      <c r="E16" s="47"/>
      <c r="F16" s="47"/>
      <c r="G16" s="47"/>
      <c r="H16" s="47"/>
      <c r="I16" s="156"/>
      <c r="J16" s="47"/>
      <c r="K16" s="51"/>
    </row>
    <row r="17" s="1" customFormat="1" ht="14.4" customHeight="1">
      <c r="B17" s="46"/>
      <c r="C17" s="47"/>
      <c r="D17" s="40" t="s">
        <v>34</v>
      </c>
      <c r="E17" s="47"/>
      <c r="F17" s="47"/>
      <c r="G17" s="47"/>
      <c r="H17" s="47"/>
      <c r="I17" s="158"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58" t="s">
        <v>32</v>
      </c>
      <c r="J18" s="35" t="str">
        <f>IF('Rekapitulace stavby'!AN14="Vyplň údaj","",IF('Rekapitulace stavby'!AN14="","",'Rekapitulace stavby'!AN14))</f>
        <v/>
      </c>
      <c r="K18" s="51"/>
    </row>
    <row r="19" s="1" customFormat="1" ht="6.96" customHeight="1">
      <c r="B19" s="46"/>
      <c r="C19" s="47"/>
      <c r="D19" s="47"/>
      <c r="E19" s="47"/>
      <c r="F19" s="47"/>
      <c r="G19" s="47"/>
      <c r="H19" s="47"/>
      <c r="I19" s="156"/>
      <c r="J19" s="47"/>
      <c r="K19" s="51"/>
    </row>
    <row r="20" s="1" customFormat="1" ht="14.4" customHeight="1">
      <c r="B20" s="46"/>
      <c r="C20" s="47"/>
      <c r="D20" s="40" t="s">
        <v>36</v>
      </c>
      <c r="E20" s="47"/>
      <c r="F20" s="47"/>
      <c r="G20" s="47"/>
      <c r="H20" s="47"/>
      <c r="I20" s="158" t="s">
        <v>29</v>
      </c>
      <c r="J20" s="35" t="s">
        <v>37</v>
      </c>
      <c r="K20" s="51"/>
    </row>
    <row r="21" s="1" customFormat="1" ht="18" customHeight="1">
      <c r="B21" s="46"/>
      <c r="C21" s="47"/>
      <c r="D21" s="47"/>
      <c r="E21" s="35" t="s">
        <v>38</v>
      </c>
      <c r="F21" s="47"/>
      <c r="G21" s="47"/>
      <c r="H21" s="47"/>
      <c r="I21" s="158" t="s">
        <v>32</v>
      </c>
      <c r="J21" s="35" t="s">
        <v>39</v>
      </c>
      <c r="K21" s="51"/>
    </row>
    <row r="22" s="1" customFormat="1" ht="6.96" customHeight="1">
      <c r="B22" s="46"/>
      <c r="C22" s="47"/>
      <c r="D22" s="47"/>
      <c r="E22" s="47"/>
      <c r="F22" s="47"/>
      <c r="G22" s="47"/>
      <c r="H22" s="47"/>
      <c r="I22" s="156"/>
      <c r="J22" s="47"/>
      <c r="K22" s="51"/>
    </row>
    <row r="23" s="1" customFormat="1" ht="14.4" customHeight="1">
      <c r="B23" s="46"/>
      <c r="C23" s="47"/>
      <c r="D23" s="40" t="s">
        <v>41</v>
      </c>
      <c r="E23" s="47"/>
      <c r="F23" s="47"/>
      <c r="G23" s="47"/>
      <c r="H23" s="47"/>
      <c r="I23" s="156"/>
      <c r="J23" s="47"/>
      <c r="K23" s="51"/>
    </row>
    <row r="24" s="7" customFormat="1" ht="16.5" customHeight="1">
      <c r="B24" s="160"/>
      <c r="C24" s="161"/>
      <c r="D24" s="161"/>
      <c r="E24" s="44" t="s">
        <v>23</v>
      </c>
      <c r="F24" s="44"/>
      <c r="G24" s="44"/>
      <c r="H24" s="44"/>
      <c r="I24" s="162"/>
      <c r="J24" s="161"/>
      <c r="K24" s="163"/>
    </row>
    <row r="25" s="1" customFormat="1" ht="6.96" customHeight="1">
      <c r="B25" s="46"/>
      <c r="C25" s="47"/>
      <c r="D25" s="47"/>
      <c r="E25" s="47"/>
      <c r="F25" s="47"/>
      <c r="G25" s="47"/>
      <c r="H25" s="47"/>
      <c r="I25" s="156"/>
      <c r="J25" s="47"/>
      <c r="K25" s="51"/>
    </row>
    <row r="26" s="1" customFormat="1" ht="6.96" customHeight="1">
      <c r="B26" s="46"/>
      <c r="C26" s="47"/>
      <c r="D26" s="106"/>
      <c r="E26" s="106"/>
      <c r="F26" s="106"/>
      <c r="G26" s="106"/>
      <c r="H26" s="106"/>
      <c r="I26" s="164"/>
      <c r="J26" s="106"/>
      <c r="K26" s="165"/>
    </row>
    <row r="27" s="1" customFormat="1" ht="25.44" customHeight="1">
      <c r="B27" s="46"/>
      <c r="C27" s="47"/>
      <c r="D27" s="166" t="s">
        <v>43</v>
      </c>
      <c r="E27" s="47"/>
      <c r="F27" s="47"/>
      <c r="G27" s="47"/>
      <c r="H27" s="47"/>
      <c r="I27" s="156"/>
      <c r="J27" s="167">
        <f>ROUND(J79,2)</f>
        <v>0</v>
      </c>
      <c r="K27" s="51"/>
    </row>
    <row r="28" s="1" customFormat="1" ht="6.96" customHeight="1">
      <c r="B28" s="46"/>
      <c r="C28" s="47"/>
      <c r="D28" s="106"/>
      <c r="E28" s="106"/>
      <c r="F28" s="106"/>
      <c r="G28" s="106"/>
      <c r="H28" s="106"/>
      <c r="I28" s="164"/>
      <c r="J28" s="106"/>
      <c r="K28" s="165"/>
    </row>
    <row r="29" s="1" customFormat="1" ht="14.4" customHeight="1">
      <c r="B29" s="46"/>
      <c r="C29" s="47"/>
      <c r="D29" s="47"/>
      <c r="E29" s="47"/>
      <c r="F29" s="52" t="s">
        <v>45</v>
      </c>
      <c r="G29" s="47"/>
      <c r="H29" s="47"/>
      <c r="I29" s="168" t="s">
        <v>44</v>
      </c>
      <c r="J29" s="52" t="s">
        <v>46</v>
      </c>
      <c r="K29" s="51"/>
    </row>
    <row r="30" s="1" customFormat="1" ht="14.4" customHeight="1">
      <c r="B30" s="46"/>
      <c r="C30" s="47"/>
      <c r="D30" s="55" t="s">
        <v>47</v>
      </c>
      <c r="E30" s="55" t="s">
        <v>48</v>
      </c>
      <c r="F30" s="169">
        <f>ROUND(SUM(BE79:BE132), 2)</f>
        <v>0</v>
      </c>
      <c r="G30" s="47"/>
      <c r="H30" s="47"/>
      <c r="I30" s="170">
        <v>0.20999999999999999</v>
      </c>
      <c r="J30" s="169">
        <f>ROUND(ROUND((SUM(BE79:BE132)), 2)*I30, 2)</f>
        <v>0</v>
      </c>
      <c r="K30" s="51"/>
    </row>
    <row r="31" s="1" customFormat="1" ht="14.4" customHeight="1">
      <c r="B31" s="46"/>
      <c r="C31" s="47"/>
      <c r="D31" s="47"/>
      <c r="E31" s="55" t="s">
        <v>49</v>
      </c>
      <c r="F31" s="169">
        <f>ROUND(SUM(BF79:BF132), 2)</f>
        <v>0</v>
      </c>
      <c r="G31" s="47"/>
      <c r="H31" s="47"/>
      <c r="I31" s="170">
        <v>0.14999999999999999</v>
      </c>
      <c r="J31" s="169">
        <f>ROUND(ROUND((SUM(BF79:BF132)), 2)*I31, 2)</f>
        <v>0</v>
      </c>
      <c r="K31" s="51"/>
    </row>
    <row r="32" hidden="1" s="1" customFormat="1" ht="14.4" customHeight="1">
      <c r="B32" s="46"/>
      <c r="C32" s="47"/>
      <c r="D32" s="47"/>
      <c r="E32" s="55" t="s">
        <v>50</v>
      </c>
      <c r="F32" s="169">
        <f>ROUND(SUM(BG79:BG132), 2)</f>
        <v>0</v>
      </c>
      <c r="G32" s="47"/>
      <c r="H32" s="47"/>
      <c r="I32" s="170">
        <v>0.20999999999999999</v>
      </c>
      <c r="J32" s="169">
        <v>0</v>
      </c>
      <c r="K32" s="51"/>
    </row>
    <row r="33" hidden="1" s="1" customFormat="1" ht="14.4" customHeight="1">
      <c r="B33" s="46"/>
      <c r="C33" s="47"/>
      <c r="D33" s="47"/>
      <c r="E33" s="55" t="s">
        <v>51</v>
      </c>
      <c r="F33" s="169">
        <f>ROUND(SUM(BH79:BH132), 2)</f>
        <v>0</v>
      </c>
      <c r="G33" s="47"/>
      <c r="H33" s="47"/>
      <c r="I33" s="170">
        <v>0.14999999999999999</v>
      </c>
      <c r="J33" s="169">
        <v>0</v>
      </c>
      <c r="K33" s="51"/>
    </row>
    <row r="34" hidden="1" s="1" customFormat="1" ht="14.4" customHeight="1">
      <c r="B34" s="46"/>
      <c r="C34" s="47"/>
      <c r="D34" s="47"/>
      <c r="E34" s="55" t="s">
        <v>52</v>
      </c>
      <c r="F34" s="169">
        <f>ROUND(SUM(BI79:BI132), 2)</f>
        <v>0</v>
      </c>
      <c r="G34" s="47"/>
      <c r="H34" s="47"/>
      <c r="I34" s="170">
        <v>0</v>
      </c>
      <c r="J34" s="169">
        <v>0</v>
      </c>
      <c r="K34" s="51"/>
    </row>
    <row r="35" s="1" customFormat="1" ht="6.96" customHeight="1">
      <c r="B35" s="46"/>
      <c r="C35" s="47"/>
      <c r="D35" s="47"/>
      <c r="E35" s="47"/>
      <c r="F35" s="47"/>
      <c r="G35" s="47"/>
      <c r="H35" s="47"/>
      <c r="I35" s="156"/>
      <c r="J35" s="47"/>
      <c r="K35" s="51"/>
    </row>
    <row r="36" s="1" customFormat="1" ht="25.44" customHeight="1">
      <c r="B36" s="46"/>
      <c r="C36" s="171"/>
      <c r="D36" s="172" t="s">
        <v>53</v>
      </c>
      <c r="E36" s="98"/>
      <c r="F36" s="98"/>
      <c r="G36" s="173" t="s">
        <v>54</v>
      </c>
      <c r="H36" s="174" t="s">
        <v>55</v>
      </c>
      <c r="I36" s="175"/>
      <c r="J36" s="176">
        <f>SUM(J27:J34)</f>
        <v>0</v>
      </c>
      <c r="K36" s="177"/>
    </row>
    <row r="37" s="1" customFormat="1" ht="14.4" customHeight="1">
      <c r="B37" s="67"/>
      <c r="C37" s="68"/>
      <c r="D37" s="68"/>
      <c r="E37" s="68"/>
      <c r="F37" s="68"/>
      <c r="G37" s="68"/>
      <c r="H37" s="68"/>
      <c r="I37" s="178"/>
      <c r="J37" s="68"/>
      <c r="K37" s="69"/>
    </row>
    <row r="41" s="1" customFormat="1" ht="6.96" customHeight="1">
      <c r="B41" s="179"/>
      <c r="C41" s="180"/>
      <c r="D41" s="180"/>
      <c r="E41" s="180"/>
      <c r="F41" s="180"/>
      <c r="G41" s="180"/>
      <c r="H41" s="180"/>
      <c r="I41" s="181"/>
      <c r="J41" s="180"/>
      <c r="K41" s="182"/>
    </row>
    <row r="42" s="1" customFormat="1" ht="36.96" customHeight="1">
      <c r="B42" s="46"/>
      <c r="C42" s="30" t="s">
        <v>123</v>
      </c>
      <c r="D42" s="47"/>
      <c r="E42" s="47"/>
      <c r="F42" s="47"/>
      <c r="G42" s="47"/>
      <c r="H42" s="47"/>
      <c r="I42" s="156"/>
      <c r="J42" s="47"/>
      <c r="K42" s="51"/>
    </row>
    <row r="43" s="1" customFormat="1" ht="6.96" customHeight="1">
      <c r="B43" s="46"/>
      <c r="C43" s="47"/>
      <c r="D43" s="47"/>
      <c r="E43" s="47"/>
      <c r="F43" s="47"/>
      <c r="G43" s="47"/>
      <c r="H43" s="47"/>
      <c r="I43" s="156"/>
      <c r="J43" s="47"/>
      <c r="K43" s="51"/>
    </row>
    <row r="44" s="1" customFormat="1" ht="14.4" customHeight="1">
      <c r="B44" s="46"/>
      <c r="C44" s="40" t="s">
        <v>18</v>
      </c>
      <c r="D44" s="47"/>
      <c r="E44" s="47"/>
      <c r="F44" s="47"/>
      <c r="G44" s="47"/>
      <c r="H44" s="47"/>
      <c r="I44" s="156"/>
      <c r="J44" s="47"/>
      <c r="K44" s="51"/>
    </row>
    <row r="45" s="1" customFormat="1" ht="16.5" customHeight="1">
      <c r="B45" s="46"/>
      <c r="C45" s="47"/>
      <c r="D45" s="47"/>
      <c r="E45" s="155" t="str">
        <f>E7</f>
        <v>VD Předměřice, oprava nástaveb jezových pilířů</v>
      </c>
      <c r="F45" s="40"/>
      <c r="G45" s="40"/>
      <c r="H45" s="40"/>
      <c r="I45" s="156"/>
      <c r="J45" s="47"/>
      <c r="K45" s="51"/>
    </row>
    <row r="46" s="1" customFormat="1" ht="14.4" customHeight="1">
      <c r="B46" s="46"/>
      <c r="C46" s="40" t="s">
        <v>119</v>
      </c>
      <c r="D46" s="47"/>
      <c r="E46" s="47"/>
      <c r="F46" s="47"/>
      <c r="G46" s="47"/>
      <c r="H46" s="47"/>
      <c r="I46" s="156"/>
      <c r="J46" s="47"/>
      <c r="K46" s="51"/>
    </row>
    <row r="47" s="1" customFormat="1" ht="17.25" customHeight="1">
      <c r="B47" s="46"/>
      <c r="C47" s="47"/>
      <c r="D47" s="47"/>
      <c r="E47" s="157" t="str">
        <f>E9</f>
        <v>SO 03 - Oprava dveřních výplní</v>
      </c>
      <c r="F47" s="47"/>
      <c r="G47" s="47"/>
      <c r="H47" s="47"/>
      <c r="I47" s="156"/>
      <c r="J47" s="47"/>
      <c r="K47" s="51"/>
    </row>
    <row r="48" s="1" customFormat="1" ht="6.96" customHeight="1">
      <c r="B48" s="46"/>
      <c r="C48" s="47"/>
      <c r="D48" s="47"/>
      <c r="E48" s="47"/>
      <c r="F48" s="47"/>
      <c r="G48" s="47"/>
      <c r="H48" s="47"/>
      <c r="I48" s="156"/>
      <c r="J48" s="47"/>
      <c r="K48" s="51"/>
    </row>
    <row r="49" s="1" customFormat="1" ht="18" customHeight="1">
      <c r="B49" s="46"/>
      <c r="C49" s="40" t="s">
        <v>24</v>
      </c>
      <c r="D49" s="47"/>
      <c r="E49" s="47"/>
      <c r="F49" s="35" t="str">
        <f>F12</f>
        <v>Předměřice</v>
      </c>
      <c r="G49" s="47"/>
      <c r="H49" s="47"/>
      <c r="I49" s="158" t="s">
        <v>26</v>
      </c>
      <c r="J49" s="159" t="str">
        <f>IF(J12="","",J12)</f>
        <v>4. 8. 2017</v>
      </c>
      <c r="K49" s="51"/>
    </row>
    <row r="50" s="1" customFormat="1" ht="6.96" customHeight="1">
      <c r="B50" s="46"/>
      <c r="C50" s="47"/>
      <c r="D50" s="47"/>
      <c r="E50" s="47"/>
      <c r="F50" s="47"/>
      <c r="G50" s="47"/>
      <c r="H50" s="47"/>
      <c r="I50" s="156"/>
      <c r="J50" s="47"/>
      <c r="K50" s="51"/>
    </row>
    <row r="51" s="1" customFormat="1">
      <c r="B51" s="46"/>
      <c r="C51" s="40" t="s">
        <v>28</v>
      </c>
      <c r="D51" s="47"/>
      <c r="E51" s="47"/>
      <c r="F51" s="35" t="str">
        <f>E15</f>
        <v>Povodí Labe, státní podnik</v>
      </c>
      <c r="G51" s="47"/>
      <c r="H51" s="47"/>
      <c r="I51" s="158" t="s">
        <v>36</v>
      </c>
      <c r="J51" s="44" t="str">
        <f>E21</f>
        <v>HG Partner, s.r.o.</v>
      </c>
      <c r="K51" s="51"/>
    </row>
    <row r="52" s="1" customFormat="1" ht="14.4" customHeight="1">
      <c r="B52" s="46"/>
      <c r="C52" s="40" t="s">
        <v>34</v>
      </c>
      <c r="D52" s="47"/>
      <c r="E52" s="47"/>
      <c r="F52" s="35" t="str">
        <f>IF(E18="","",E18)</f>
        <v/>
      </c>
      <c r="G52" s="47"/>
      <c r="H52" s="47"/>
      <c r="I52" s="156"/>
      <c r="J52" s="183"/>
      <c r="K52" s="51"/>
    </row>
    <row r="53" s="1" customFormat="1" ht="10.32" customHeight="1">
      <c r="B53" s="46"/>
      <c r="C53" s="47"/>
      <c r="D53" s="47"/>
      <c r="E53" s="47"/>
      <c r="F53" s="47"/>
      <c r="G53" s="47"/>
      <c r="H53" s="47"/>
      <c r="I53" s="156"/>
      <c r="J53" s="47"/>
      <c r="K53" s="51"/>
    </row>
    <row r="54" s="1" customFormat="1" ht="29.28" customHeight="1">
      <c r="B54" s="46"/>
      <c r="C54" s="184" t="s">
        <v>124</v>
      </c>
      <c r="D54" s="171"/>
      <c r="E54" s="171"/>
      <c r="F54" s="171"/>
      <c r="G54" s="171"/>
      <c r="H54" s="171"/>
      <c r="I54" s="185"/>
      <c r="J54" s="186" t="s">
        <v>125</v>
      </c>
      <c r="K54" s="187"/>
    </row>
    <row r="55" s="1" customFormat="1" ht="10.32" customHeight="1">
      <c r="B55" s="46"/>
      <c r="C55" s="47"/>
      <c r="D55" s="47"/>
      <c r="E55" s="47"/>
      <c r="F55" s="47"/>
      <c r="G55" s="47"/>
      <c r="H55" s="47"/>
      <c r="I55" s="156"/>
      <c r="J55" s="47"/>
      <c r="K55" s="51"/>
    </row>
    <row r="56" s="1" customFormat="1" ht="29.28" customHeight="1">
      <c r="B56" s="46"/>
      <c r="C56" s="188" t="s">
        <v>126</v>
      </c>
      <c r="D56" s="47"/>
      <c r="E56" s="47"/>
      <c r="F56" s="47"/>
      <c r="G56" s="47"/>
      <c r="H56" s="47"/>
      <c r="I56" s="156"/>
      <c r="J56" s="167">
        <f>J79</f>
        <v>0</v>
      </c>
      <c r="K56" s="51"/>
      <c r="AU56" s="24" t="s">
        <v>127</v>
      </c>
    </row>
    <row r="57" s="8" customFormat="1" ht="24.96" customHeight="1">
      <c r="B57" s="189"/>
      <c r="C57" s="190"/>
      <c r="D57" s="191" t="s">
        <v>427</v>
      </c>
      <c r="E57" s="192"/>
      <c r="F57" s="192"/>
      <c r="G57" s="192"/>
      <c r="H57" s="192"/>
      <c r="I57" s="193"/>
      <c r="J57" s="194">
        <f>J80</f>
        <v>0</v>
      </c>
      <c r="K57" s="195"/>
    </row>
    <row r="58" s="9" customFormat="1" ht="19.92" customHeight="1">
      <c r="B58" s="196"/>
      <c r="C58" s="197"/>
      <c r="D58" s="198" t="s">
        <v>539</v>
      </c>
      <c r="E58" s="199"/>
      <c r="F58" s="199"/>
      <c r="G58" s="199"/>
      <c r="H58" s="199"/>
      <c r="I58" s="200"/>
      <c r="J58" s="201">
        <f>J81</f>
        <v>0</v>
      </c>
      <c r="K58" s="202"/>
    </row>
    <row r="59" s="9" customFormat="1" ht="19.92" customHeight="1">
      <c r="B59" s="196"/>
      <c r="C59" s="197"/>
      <c r="D59" s="198" t="s">
        <v>428</v>
      </c>
      <c r="E59" s="199"/>
      <c r="F59" s="199"/>
      <c r="G59" s="199"/>
      <c r="H59" s="199"/>
      <c r="I59" s="200"/>
      <c r="J59" s="201">
        <f>J109</f>
        <v>0</v>
      </c>
      <c r="K59" s="202"/>
    </row>
    <row r="60" s="1" customFormat="1" ht="21.84" customHeight="1">
      <c r="B60" s="46"/>
      <c r="C60" s="47"/>
      <c r="D60" s="47"/>
      <c r="E60" s="47"/>
      <c r="F60" s="47"/>
      <c r="G60" s="47"/>
      <c r="H60" s="47"/>
      <c r="I60" s="156"/>
      <c r="J60" s="47"/>
      <c r="K60" s="51"/>
    </row>
    <row r="61" s="1" customFormat="1" ht="6.96" customHeight="1">
      <c r="B61" s="67"/>
      <c r="C61" s="68"/>
      <c r="D61" s="68"/>
      <c r="E61" s="68"/>
      <c r="F61" s="68"/>
      <c r="G61" s="68"/>
      <c r="H61" s="68"/>
      <c r="I61" s="178"/>
      <c r="J61" s="68"/>
      <c r="K61" s="69"/>
    </row>
    <row r="65" s="1" customFormat="1" ht="6.96" customHeight="1">
      <c r="B65" s="70"/>
      <c r="C65" s="71"/>
      <c r="D65" s="71"/>
      <c r="E65" s="71"/>
      <c r="F65" s="71"/>
      <c r="G65" s="71"/>
      <c r="H65" s="71"/>
      <c r="I65" s="181"/>
      <c r="J65" s="71"/>
      <c r="K65" s="71"/>
      <c r="L65" s="72"/>
    </row>
    <row r="66" s="1" customFormat="1" ht="36.96" customHeight="1">
      <c r="B66" s="46"/>
      <c r="C66" s="73" t="s">
        <v>132</v>
      </c>
      <c r="D66" s="74"/>
      <c r="E66" s="74"/>
      <c r="F66" s="74"/>
      <c r="G66" s="74"/>
      <c r="H66" s="74"/>
      <c r="I66" s="203"/>
      <c r="J66" s="74"/>
      <c r="K66" s="74"/>
      <c r="L66" s="72"/>
    </row>
    <row r="67" s="1" customFormat="1" ht="6.96" customHeight="1">
      <c r="B67" s="46"/>
      <c r="C67" s="74"/>
      <c r="D67" s="74"/>
      <c r="E67" s="74"/>
      <c r="F67" s="74"/>
      <c r="G67" s="74"/>
      <c r="H67" s="74"/>
      <c r="I67" s="203"/>
      <c r="J67" s="74"/>
      <c r="K67" s="74"/>
      <c r="L67" s="72"/>
    </row>
    <row r="68" s="1" customFormat="1" ht="14.4" customHeight="1">
      <c r="B68" s="46"/>
      <c r="C68" s="76" t="s">
        <v>18</v>
      </c>
      <c r="D68" s="74"/>
      <c r="E68" s="74"/>
      <c r="F68" s="74"/>
      <c r="G68" s="74"/>
      <c r="H68" s="74"/>
      <c r="I68" s="203"/>
      <c r="J68" s="74"/>
      <c r="K68" s="74"/>
      <c r="L68" s="72"/>
    </row>
    <row r="69" s="1" customFormat="1" ht="16.5" customHeight="1">
      <c r="B69" s="46"/>
      <c r="C69" s="74"/>
      <c r="D69" s="74"/>
      <c r="E69" s="204" t="str">
        <f>E7</f>
        <v>VD Předměřice, oprava nástaveb jezových pilířů</v>
      </c>
      <c r="F69" s="76"/>
      <c r="G69" s="76"/>
      <c r="H69" s="76"/>
      <c r="I69" s="203"/>
      <c r="J69" s="74"/>
      <c r="K69" s="74"/>
      <c r="L69" s="72"/>
    </row>
    <row r="70" s="1" customFormat="1" ht="14.4" customHeight="1">
      <c r="B70" s="46"/>
      <c r="C70" s="76" t="s">
        <v>119</v>
      </c>
      <c r="D70" s="74"/>
      <c r="E70" s="74"/>
      <c r="F70" s="74"/>
      <c r="G70" s="74"/>
      <c r="H70" s="74"/>
      <c r="I70" s="203"/>
      <c r="J70" s="74"/>
      <c r="K70" s="74"/>
      <c r="L70" s="72"/>
    </row>
    <row r="71" s="1" customFormat="1" ht="17.25" customHeight="1">
      <c r="B71" s="46"/>
      <c r="C71" s="74"/>
      <c r="D71" s="74"/>
      <c r="E71" s="82" t="str">
        <f>E9</f>
        <v>SO 03 - Oprava dveřních výplní</v>
      </c>
      <c r="F71" s="74"/>
      <c r="G71" s="74"/>
      <c r="H71" s="74"/>
      <c r="I71" s="203"/>
      <c r="J71" s="74"/>
      <c r="K71" s="74"/>
      <c r="L71" s="72"/>
    </row>
    <row r="72" s="1" customFormat="1" ht="6.96" customHeight="1">
      <c r="B72" s="46"/>
      <c r="C72" s="74"/>
      <c r="D72" s="74"/>
      <c r="E72" s="74"/>
      <c r="F72" s="74"/>
      <c r="G72" s="74"/>
      <c r="H72" s="74"/>
      <c r="I72" s="203"/>
      <c r="J72" s="74"/>
      <c r="K72" s="74"/>
      <c r="L72" s="72"/>
    </row>
    <row r="73" s="1" customFormat="1" ht="18" customHeight="1">
      <c r="B73" s="46"/>
      <c r="C73" s="76" t="s">
        <v>24</v>
      </c>
      <c r="D73" s="74"/>
      <c r="E73" s="74"/>
      <c r="F73" s="207" t="str">
        <f>F12</f>
        <v>Předměřice</v>
      </c>
      <c r="G73" s="74"/>
      <c r="H73" s="74"/>
      <c r="I73" s="208" t="s">
        <v>26</v>
      </c>
      <c r="J73" s="85" t="str">
        <f>IF(J12="","",J12)</f>
        <v>4. 8. 2017</v>
      </c>
      <c r="K73" s="74"/>
      <c r="L73" s="72"/>
    </row>
    <row r="74" s="1" customFormat="1" ht="6.96" customHeight="1">
      <c r="B74" s="46"/>
      <c r="C74" s="74"/>
      <c r="D74" s="74"/>
      <c r="E74" s="74"/>
      <c r="F74" s="74"/>
      <c r="G74" s="74"/>
      <c r="H74" s="74"/>
      <c r="I74" s="203"/>
      <c r="J74" s="74"/>
      <c r="K74" s="74"/>
      <c r="L74" s="72"/>
    </row>
    <row r="75" s="1" customFormat="1">
      <c r="B75" s="46"/>
      <c r="C75" s="76" t="s">
        <v>28</v>
      </c>
      <c r="D75" s="74"/>
      <c r="E75" s="74"/>
      <c r="F75" s="207" t="str">
        <f>E15</f>
        <v>Povodí Labe, státní podnik</v>
      </c>
      <c r="G75" s="74"/>
      <c r="H75" s="74"/>
      <c r="I75" s="208" t="s">
        <v>36</v>
      </c>
      <c r="J75" s="207" t="str">
        <f>E21</f>
        <v>HG Partner, s.r.o.</v>
      </c>
      <c r="K75" s="74"/>
      <c r="L75" s="72"/>
    </row>
    <row r="76" s="1" customFormat="1" ht="14.4" customHeight="1">
      <c r="B76" s="46"/>
      <c r="C76" s="76" t="s">
        <v>34</v>
      </c>
      <c r="D76" s="74"/>
      <c r="E76" s="74"/>
      <c r="F76" s="207" t="str">
        <f>IF(E18="","",E18)</f>
        <v/>
      </c>
      <c r="G76" s="74"/>
      <c r="H76" s="74"/>
      <c r="I76" s="203"/>
      <c r="J76" s="74"/>
      <c r="K76" s="74"/>
      <c r="L76" s="72"/>
    </row>
    <row r="77" s="1" customFormat="1" ht="10.32" customHeight="1">
      <c r="B77" s="46"/>
      <c r="C77" s="74"/>
      <c r="D77" s="74"/>
      <c r="E77" s="74"/>
      <c r="F77" s="74"/>
      <c r="G77" s="74"/>
      <c r="H77" s="74"/>
      <c r="I77" s="203"/>
      <c r="J77" s="74"/>
      <c r="K77" s="74"/>
      <c r="L77" s="72"/>
    </row>
    <row r="78" s="10" customFormat="1" ht="29.28" customHeight="1">
      <c r="B78" s="209"/>
      <c r="C78" s="210" t="s">
        <v>133</v>
      </c>
      <c r="D78" s="211" t="s">
        <v>62</v>
      </c>
      <c r="E78" s="211" t="s">
        <v>58</v>
      </c>
      <c r="F78" s="211" t="s">
        <v>134</v>
      </c>
      <c r="G78" s="211" t="s">
        <v>135</v>
      </c>
      <c r="H78" s="211" t="s">
        <v>136</v>
      </c>
      <c r="I78" s="212" t="s">
        <v>137</v>
      </c>
      <c r="J78" s="211" t="s">
        <v>125</v>
      </c>
      <c r="K78" s="213" t="s">
        <v>138</v>
      </c>
      <c r="L78" s="214"/>
      <c r="M78" s="102" t="s">
        <v>139</v>
      </c>
      <c r="N78" s="103" t="s">
        <v>47</v>
      </c>
      <c r="O78" s="103" t="s">
        <v>140</v>
      </c>
      <c r="P78" s="103" t="s">
        <v>141</v>
      </c>
      <c r="Q78" s="103" t="s">
        <v>142</v>
      </c>
      <c r="R78" s="103" t="s">
        <v>143</v>
      </c>
      <c r="S78" s="103" t="s">
        <v>144</v>
      </c>
      <c r="T78" s="104" t="s">
        <v>145</v>
      </c>
    </row>
    <row r="79" s="1" customFormat="1" ht="29.28" customHeight="1">
      <c r="B79" s="46"/>
      <c r="C79" s="108" t="s">
        <v>126</v>
      </c>
      <c r="D79" s="74"/>
      <c r="E79" s="74"/>
      <c r="F79" s="74"/>
      <c r="G79" s="74"/>
      <c r="H79" s="74"/>
      <c r="I79" s="203"/>
      <c r="J79" s="215">
        <f>BK79</f>
        <v>0</v>
      </c>
      <c r="K79" s="74"/>
      <c r="L79" s="72"/>
      <c r="M79" s="105"/>
      <c r="N79" s="106"/>
      <c r="O79" s="106"/>
      <c r="P79" s="216">
        <f>P80</f>
        <v>0</v>
      </c>
      <c r="Q79" s="106"/>
      <c r="R79" s="216">
        <f>R80</f>
        <v>0.26787840000000002</v>
      </c>
      <c r="S79" s="106"/>
      <c r="T79" s="217">
        <f>T80</f>
        <v>0</v>
      </c>
      <c r="AT79" s="24" t="s">
        <v>76</v>
      </c>
      <c r="AU79" s="24" t="s">
        <v>127</v>
      </c>
      <c r="BK79" s="218">
        <f>BK80</f>
        <v>0</v>
      </c>
    </row>
    <row r="80" s="11" customFormat="1" ht="37.44" customHeight="1">
      <c r="B80" s="219"/>
      <c r="C80" s="220"/>
      <c r="D80" s="221" t="s">
        <v>76</v>
      </c>
      <c r="E80" s="222" t="s">
        <v>430</v>
      </c>
      <c r="F80" s="222" t="s">
        <v>431</v>
      </c>
      <c r="G80" s="220"/>
      <c r="H80" s="220"/>
      <c r="I80" s="223"/>
      <c r="J80" s="224">
        <f>BK80</f>
        <v>0</v>
      </c>
      <c r="K80" s="220"/>
      <c r="L80" s="225"/>
      <c r="M80" s="226"/>
      <c r="N80" s="227"/>
      <c r="O80" s="227"/>
      <c r="P80" s="228">
        <f>P81+P109</f>
        <v>0</v>
      </c>
      <c r="Q80" s="227"/>
      <c r="R80" s="228">
        <f>R81+R109</f>
        <v>0.26787840000000002</v>
      </c>
      <c r="S80" s="227"/>
      <c r="T80" s="229">
        <f>T81+T109</f>
        <v>0</v>
      </c>
      <c r="AR80" s="230" t="s">
        <v>86</v>
      </c>
      <c r="AT80" s="231" t="s">
        <v>76</v>
      </c>
      <c r="AU80" s="231" t="s">
        <v>77</v>
      </c>
      <c r="AY80" s="230" t="s">
        <v>148</v>
      </c>
      <c r="BK80" s="232">
        <f>BK81+BK109</f>
        <v>0</v>
      </c>
    </row>
    <row r="81" s="11" customFormat="1" ht="19.92" customHeight="1">
      <c r="B81" s="219"/>
      <c r="C81" s="220"/>
      <c r="D81" s="221" t="s">
        <v>76</v>
      </c>
      <c r="E81" s="233" t="s">
        <v>540</v>
      </c>
      <c r="F81" s="233" t="s">
        <v>541</v>
      </c>
      <c r="G81" s="220"/>
      <c r="H81" s="220"/>
      <c r="I81" s="223"/>
      <c r="J81" s="234">
        <f>BK81</f>
        <v>0</v>
      </c>
      <c r="K81" s="220"/>
      <c r="L81" s="225"/>
      <c r="M81" s="226"/>
      <c r="N81" s="227"/>
      <c r="O81" s="227"/>
      <c r="P81" s="228">
        <f>SUM(P82:P108)</f>
        <v>0</v>
      </c>
      <c r="Q81" s="227"/>
      <c r="R81" s="228">
        <f>SUM(R82:R108)</f>
        <v>0.26700000000000002</v>
      </c>
      <c r="S81" s="227"/>
      <c r="T81" s="229">
        <f>SUM(T82:T108)</f>
        <v>0</v>
      </c>
      <c r="AR81" s="230" t="s">
        <v>86</v>
      </c>
      <c r="AT81" s="231" t="s">
        <v>76</v>
      </c>
      <c r="AU81" s="231" t="s">
        <v>84</v>
      </c>
      <c r="AY81" s="230" t="s">
        <v>148</v>
      </c>
      <c r="BK81" s="232">
        <f>SUM(BK82:BK108)</f>
        <v>0</v>
      </c>
    </row>
    <row r="82" s="1" customFormat="1" ht="16.5" customHeight="1">
      <c r="B82" s="46"/>
      <c r="C82" s="235" t="s">
        <v>84</v>
      </c>
      <c r="D82" s="235" t="s">
        <v>151</v>
      </c>
      <c r="E82" s="236" t="s">
        <v>542</v>
      </c>
      <c r="F82" s="237" t="s">
        <v>543</v>
      </c>
      <c r="G82" s="238" t="s">
        <v>505</v>
      </c>
      <c r="H82" s="239">
        <v>6</v>
      </c>
      <c r="I82" s="240"/>
      <c r="J82" s="241">
        <f>ROUND(I82*H82,2)</f>
        <v>0</v>
      </c>
      <c r="K82" s="237" t="s">
        <v>155</v>
      </c>
      <c r="L82" s="72"/>
      <c r="M82" s="242" t="s">
        <v>23</v>
      </c>
      <c r="N82" s="243" t="s">
        <v>48</v>
      </c>
      <c r="O82" s="47"/>
      <c r="P82" s="244">
        <f>O82*H82</f>
        <v>0</v>
      </c>
      <c r="Q82" s="244">
        <v>0</v>
      </c>
      <c r="R82" s="244">
        <f>Q82*H82</f>
        <v>0</v>
      </c>
      <c r="S82" s="244">
        <v>0</v>
      </c>
      <c r="T82" s="245">
        <f>S82*H82</f>
        <v>0</v>
      </c>
      <c r="AR82" s="24" t="s">
        <v>247</v>
      </c>
      <c r="AT82" s="24" t="s">
        <v>151</v>
      </c>
      <c r="AU82" s="24" t="s">
        <v>86</v>
      </c>
      <c r="AY82" s="24" t="s">
        <v>148</v>
      </c>
      <c r="BE82" s="246">
        <f>IF(N82="základní",J82,0)</f>
        <v>0</v>
      </c>
      <c r="BF82" s="246">
        <f>IF(N82="snížená",J82,0)</f>
        <v>0</v>
      </c>
      <c r="BG82" s="246">
        <f>IF(N82="zákl. přenesená",J82,0)</f>
        <v>0</v>
      </c>
      <c r="BH82" s="246">
        <f>IF(N82="sníž. přenesená",J82,0)</f>
        <v>0</v>
      </c>
      <c r="BI82" s="246">
        <f>IF(N82="nulová",J82,0)</f>
        <v>0</v>
      </c>
      <c r="BJ82" s="24" t="s">
        <v>84</v>
      </c>
      <c r="BK82" s="246">
        <f>ROUND(I82*H82,2)</f>
        <v>0</v>
      </c>
      <c r="BL82" s="24" t="s">
        <v>247</v>
      </c>
      <c r="BM82" s="24" t="s">
        <v>544</v>
      </c>
    </row>
    <row r="83" s="1" customFormat="1">
      <c r="B83" s="46"/>
      <c r="C83" s="74"/>
      <c r="D83" s="247" t="s">
        <v>158</v>
      </c>
      <c r="E83" s="74"/>
      <c r="F83" s="248" t="s">
        <v>543</v>
      </c>
      <c r="G83" s="74"/>
      <c r="H83" s="74"/>
      <c r="I83" s="203"/>
      <c r="J83" s="74"/>
      <c r="K83" s="74"/>
      <c r="L83" s="72"/>
      <c r="M83" s="249"/>
      <c r="N83" s="47"/>
      <c r="O83" s="47"/>
      <c r="P83" s="47"/>
      <c r="Q83" s="47"/>
      <c r="R83" s="47"/>
      <c r="S83" s="47"/>
      <c r="T83" s="95"/>
      <c r="AT83" s="24" t="s">
        <v>158</v>
      </c>
      <c r="AU83" s="24" t="s">
        <v>86</v>
      </c>
    </row>
    <row r="84" s="1" customFormat="1">
      <c r="B84" s="46"/>
      <c r="C84" s="74"/>
      <c r="D84" s="247" t="s">
        <v>160</v>
      </c>
      <c r="E84" s="74"/>
      <c r="F84" s="250" t="s">
        <v>545</v>
      </c>
      <c r="G84" s="74"/>
      <c r="H84" s="74"/>
      <c r="I84" s="203"/>
      <c r="J84" s="74"/>
      <c r="K84" s="74"/>
      <c r="L84" s="72"/>
      <c r="M84" s="249"/>
      <c r="N84" s="47"/>
      <c r="O84" s="47"/>
      <c r="P84" s="47"/>
      <c r="Q84" s="47"/>
      <c r="R84" s="47"/>
      <c r="S84" s="47"/>
      <c r="T84" s="95"/>
      <c r="AT84" s="24" t="s">
        <v>160</v>
      </c>
      <c r="AU84" s="24" t="s">
        <v>86</v>
      </c>
    </row>
    <row r="85" s="12" customFormat="1">
      <c r="B85" s="251"/>
      <c r="C85" s="252"/>
      <c r="D85" s="247" t="s">
        <v>162</v>
      </c>
      <c r="E85" s="253" t="s">
        <v>23</v>
      </c>
      <c r="F85" s="254" t="s">
        <v>546</v>
      </c>
      <c r="G85" s="252"/>
      <c r="H85" s="255">
        <v>3</v>
      </c>
      <c r="I85" s="256"/>
      <c r="J85" s="252"/>
      <c r="K85" s="252"/>
      <c r="L85" s="257"/>
      <c r="M85" s="258"/>
      <c r="N85" s="259"/>
      <c r="O85" s="259"/>
      <c r="P85" s="259"/>
      <c r="Q85" s="259"/>
      <c r="R85" s="259"/>
      <c r="S85" s="259"/>
      <c r="T85" s="260"/>
      <c r="AT85" s="261" t="s">
        <v>162</v>
      </c>
      <c r="AU85" s="261" t="s">
        <v>86</v>
      </c>
      <c r="AV85" s="12" t="s">
        <v>86</v>
      </c>
      <c r="AW85" s="12" t="s">
        <v>40</v>
      </c>
      <c r="AX85" s="12" t="s">
        <v>77</v>
      </c>
      <c r="AY85" s="261" t="s">
        <v>148</v>
      </c>
    </row>
    <row r="86" s="12" customFormat="1">
      <c r="B86" s="251"/>
      <c r="C86" s="252"/>
      <c r="D86" s="247" t="s">
        <v>162</v>
      </c>
      <c r="E86" s="253" t="s">
        <v>23</v>
      </c>
      <c r="F86" s="254" t="s">
        <v>547</v>
      </c>
      <c r="G86" s="252"/>
      <c r="H86" s="255">
        <v>3</v>
      </c>
      <c r="I86" s="256"/>
      <c r="J86" s="252"/>
      <c r="K86" s="252"/>
      <c r="L86" s="257"/>
      <c r="M86" s="258"/>
      <c r="N86" s="259"/>
      <c r="O86" s="259"/>
      <c r="P86" s="259"/>
      <c r="Q86" s="259"/>
      <c r="R86" s="259"/>
      <c r="S86" s="259"/>
      <c r="T86" s="260"/>
      <c r="AT86" s="261" t="s">
        <v>162</v>
      </c>
      <c r="AU86" s="261" t="s">
        <v>86</v>
      </c>
      <c r="AV86" s="12" t="s">
        <v>86</v>
      </c>
      <c r="AW86" s="12" t="s">
        <v>40</v>
      </c>
      <c r="AX86" s="12" t="s">
        <v>77</v>
      </c>
      <c r="AY86" s="261" t="s">
        <v>148</v>
      </c>
    </row>
    <row r="87" s="13" customFormat="1">
      <c r="B87" s="262"/>
      <c r="C87" s="263"/>
      <c r="D87" s="247" t="s">
        <v>162</v>
      </c>
      <c r="E87" s="264" t="s">
        <v>23</v>
      </c>
      <c r="F87" s="265" t="s">
        <v>165</v>
      </c>
      <c r="G87" s="263"/>
      <c r="H87" s="266">
        <v>6</v>
      </c>
      <c r="I87" s="267"/>
      <c r="J87" s="263"/>
      <c r="K87" s="263"/>
      <c r="L87" s="268"/>
      <c r="M87" s="269"/>
      <c r="N87" s="270"/>
      <c r="O87" s="270"/>
      <c r="P87" s="270"/>
      <c r="Q87" s="270"/>
      <c r="R87" s="270"/>
      <c r="S87" s="270"/>
      <c r="T87" s="271"/>
      <c r="AT87" s="272" t="s">
        <v>162</v>
      </c>
      <c r="AU87" s="272" t="s">
        <v>86</v>
      </c>
      <c r="AV87" s="13" t="s">
        <v>156</v>
      </c>
      <c r="AW87" s="13" t="s">
        <v>40</v>
      </c>
      <c r="AX87" s="13" t="s">
        <v>84</v>
      </c>
      <c r="AY87" s="272" t="s">
        <v>148</v>
      </c>
    </row>
    <row r="88" s="1" customFormat="1" ht="16.5" customHeight="1">
      <c r="B88" s="46"/>
      <c r="C88" s="287" t="s">
        <v>86</v>
      </c>
      <c r="D88" s="287" t="s">
        <v>450</v>
      </c>
      <c r="E88" s="288" t="s">
        <v>548</v>
      </c>
      <c r="F88" s="289" t="s">
        <v>549</v>
      </c>
      <c r="G88" s="290" t="s">
        <v>505</v>
      </c>
      <c r="H88" s="291">
        <v>3</v>
      </c>
      <c r="I88" s="292"/>
      <c r="J88" s="293">
        <f>ROUND(I88*H88,2)</f>
        <v>0</v>
      </c>
      <c r="K88" s="289" t="s">
        <v>23</v>
      </c>
      <c r="L88" s="294"/>
      <c r="M88" s="295" t="s">
        <v>23</v>
      </c>
      <c r="N88" s="296" t="s">
        <v>48</v>
      </c>
      <c r="O88" s="47"/>
      <c r="P88" s="244">
        <f>O88*H88</f>
        <v>0</v>
      </c>
      <c r="Q88" s="244">
        <v>0.035999999999999997</v>
      </c>
      <c r="R88" s="244">
        <f>Q88*H88</f>
        <v>0.10799999999999999</v>
      </c>
      <c r="S88" s="244">
        <v>0</v>
      </c>
      <c r="T88" s="245">
        <f>S88*H88</f>
        <v>0</v>
      </c>
      <c r="AR88" s="24" t="s">
        <v>453</v>
      </c>
      <c r="AT88" s="24" t="s">
        <v>450</v>
      </c>
      <c r="AU88" s="24" t="s">
        <v>86</v>
      </c>
      <c r="AY88" s="24" t="s">
        <v>148</v>
      </c>
      <c r="BE88" s="246">
        <f>IF(N88="základní",J88,0)</f>
        <v>0</v>
      </c>
      <c r="BF88" s="246">
        <f>IF(N88="snížená",J88,0)</f>
        <v>0</v>
      </c>
      <c r="BG88" s="246">
        <f>IF(N88="zákl. přenesená",J88,0)</f>
        <v>0</v>
      </c>
      <c r="BH88" s="246">
        <f>IF(N88="sníž. přenesená",J88,0)</f>
        <v>0</v>
      </c>
      <c r="BI88" s="246">
        <f>IF(N88="nulová",J88,0)</f>
        <v>0</v>
      </c>
      <c r="BJ88" s="24" t="s">
        <v>84</v>
      </c>
      <c r="BK88" s="246">
        <f>ROUND(I88*H88,2)</f>
        <v>0</v>
      </c>
      <c r="BL88" s="24" t="s">
        <v>247</v>
      </c>
      <c r="BM88" s="24" t="s">
        <v>550</v>
      </c>
    </row>
    <row r="89" s="1" customFormat="1">
      <c r="B89" s="46"/>
      <c r="C89" s="74"/>
      <c r="D89" s="247" t="s">
        <v>158</v>
      </c>
      <c r="E89" s="74"/>
      <c r="F89" s="248" t="s">
        <v>551</v>
      </c>
      <c r="G89" s="74"/>
      <c r="H89" s="74"/>
      <c r="I89" s="203"/>
      <c r="J89" s="74"/>
      <c r="K89" s="74"/>
      <c r="L89" s="72"/>
      <c r="M89" s="249"/>
      <c r="N89" s="47"/>
      <c r="O89" s="47"/>
      <c r="P89" s="47"/>
      <c r="Q89" s="47"/>
      <c r="R89" s="47"/>
      <c r="S89" s="47"/>
      <c r="T89" s="95"/>
      <c r="AT89" s="24" t="s">
        <v>158</v>
      </c>
      <c r="AU89" s="24" t="s">
        <v>86</v>
      </c>
    </row>
    <row r="90" s="1" customFormat="1">
      <c r="B90" s="46"/>
      <c r="C90" s="74"/>
      <c r="D90" s="247" t="s">
        <v>287</v>
      </c>
      <c r="E90" s="74"/>
      <c r="F90" s="250" t="s">
        <v>552</v>
      </c>
      <c r="G90" s="74"/>
      <c r="H90" s="74"/>
      <c r="I90" s="203"/>
      <c r="J90" s="74"/>
      <c r="K90" s="74"/>
      <c r="L90" s="72"/>
      <c r="M90" s="249"/>
      <c r="N90" s="47"/>
      <c r="O90" s="47"/>
      <c r="P90" s="47"/>
      <c r="Q90" s="47"/>
      <c r="R90" s="47"/>
      <c r="S90" s="47"/>
      <c r="T90" s="95"/>
      <c r="AT90" s="24" t="s">
        <v>287</v>
      </c>
      <c r="AU90" s="24" t="s">
        <v>86</v>
      </c>
    </row>
    <row r="91" s="12" customFormat="1">
      <c r="B91" s="251"/>
      <c r="C91" s="252"/>
      <c r="D91" s="247" t="s">
        <v>162</v>
      </c>
      <c r="E91" s="253" t="s">
        <v>23</v>
      </c>
      <c r="F91" s="254" t="s">
        <v>546</v>
      </c>
      <c r="G91" s="252"/>
      <c r="H91" s="255">
        <v>3</v>
      </c>
      <c r="I91" s="256"/>
      <c r="J91" s="252"/>
      <c r="K91" s="252"/>
      <c r="L91" s="257"/>
      <c r="M91" s="258"/>
      <c r="N91" s="259"/>
      <c r="O91" s="259"/>
      <c r="P91" s="259"/>
      <c r="Q91" s="259"/>
      <c r="R91" s="259"/>
      <c r="S91" s="259"/>
      <c r="T91" s="260"/>
      <c r="AT91" s="261" t="s">
        <v>162</v>
      </c>
      <c r="AU91" s="261" t="s">
        <v>86</v>
      </c>
      <c r="AV91" s="12" t="s">
        <v>86</v>
      </c>
      <c r="AW91" s="12" t="s">
        <v>40</v>
      </c>
      <c r="AX91" s="12" t="s">
        <v>84</v>
      </c>
      <c r="AY91" s="261" t="s">
        <v>148</v>
      </c>
    </row>
    <row r="92" s="1" customFormat="1" ht="16.5" customHeight="1">
      <c r="B92" s="46"/>
      <c r="C92" s="287" t="s">
        <v>170</v>
      </c>
      <c r="D92" s="287" t="s">
        <v>450</v>
      </c>
      <c r="E92" s="288" t="s">
        <v>553</v>
      </c>
      <c r="F92" s="289" t="s">
        <v>549</v>
      </c>
      <c r="G92" s="290" t="s">
        <v>505</v>
      </c>
      <c r="H92" s="291">
        <v>3</v>
      </c>
      <c r="I92" s="292"/>
      <c r="J92" s="293">
        <f>ROUND(I92*H92,2)</f>
        <v>0</v>
      </c>
      <c r="K92" s="289" t="s">
        <v>23</v>
      </c>
      <c r="L92" s="294"/>
      <c r="M92" s="295" t="s">
        <v>23</v>
      </c>
      <c r="N92" s="296" t="s">
        <v>48</v>
      </c>
      <c r="O92" s="47"/>
      <c r="P92" s="244">
        <f>O92*H92</f>
        <v>0</v>
      </c>
      <c r="Q92" s="244">
        <v>0.052999999999999998</v>
      </c>
      <c r="R92" s="244">
        <f>Q92*H92</f>
        <v>0.159</v>
      </c>
      <c r="S92" s="244">
        <v>0</v>
      </c>
      <c r="T92" s="245">
        <f>S92*H92</f>
        <v>0</v>
      </c>
      <c r="AR92" s="24" t="s">
        <v>453</v>
      </c>
      <c r="AT92" s="24" t="s">
        <v>450</v>
      </c>
      <c r="AU92" s="24" t="s">
        <v>86</v>
      </c>
      <c r="AY92" s="24" t="s">
        <v>148</v>
      </c>
      <c r="BE92" s="246">
        <f>IF(N92="základní",J92,0)</f>
        <v>0</v>
      </c>
      <c r="BF92" s="246">
        <f>IF(N92="snížená",J92,0)</f>
        <v>0</v>
      </c>
      <c r="BG92" s="246">
        <f>IF(N92="zákl. přenesená",J92,0)</f>
        <v>0</v>
      </c>
      <c r="BH92" s="246">
        <f>IF(N92="sníž. přenesená",J92,0)</f>
        <v>0</v>
      </c>
      <c r="BI92" s="246">
        <f>IF(N92="nulová",J92,0)</f>
        <v>0</v>
      </c>
      <c r="BJ92" s="24" t="s">
        <v>84</v>
      </c>
      <c r="BK92" s="246">
        <f>ROUND(I92*H92,2)</f>
        <v>0</v>
      </c>
      <c r="BL92" s="24" t="s">
        <v>247</v>
      </c>
      <c r="BM92" s="24" t="s">
        <v>554</v>
      </c>
    </row>
    <row r="93" s="1" customFormat="1">
      <c r="B93" s="46"/>
      <c r="C93" s="74"/>
      <c r="D93" s="247" t="s">
        <v>158</v>
      </c>
      <c r="E93" s="74"/>
      <c r="F93" s="248" t="s">
        <v>555</v>
      </c>
      <c r="G93" s="74"/>
      <c r="H93" s="74"/>
      <c r="I93" s="203"/>
      <c r="J93" s="74"/>
      <c r="K93" s="74"/>
      <c r="L93" s="72"/>
      <c r="M93" s="249"/>
      <c r="N93" s="47"/>
      <c r="O93" s="47"/>
      <c r="P93" s="47"/>
      <c r="Q93" s="47"/>
      <c r="R93" s="47"/>
      <c r="S93" s="47"/>
      <c r="T93" s="95"/>
      <c r="AT93" s="24" t="s">
        <v>158</v>
      </c>
      <c r="AU93" s="24" t="s">
        <v>86</v>
      </c>
    </row>
    <row r="94" s="1" customFormat="1">
      <c r="B94" s="46"/>
      <c r="C94" s="74"/>
      <c r="D94" s="247" t="s">
        <v>287</v>
      </c>
      <c r="E94" s="74"/>
      <c r="F94" s="250" t="s">
        <v>552</v>
      </c>
      <c r="G94" s="74"/>
      <c r="H94" s="74"/>
      <c r="I94" s="203"/>
      <c r="J94" s="74"/>
      <c r="K94" s="74"/>
      <c r="L94" s="72"/>
      <c r="M94" s="249"/>
      <c r="N94" s="47"/>
      <c r="O94" s="47"/>
      <c r="P94" s="47"/>
      <c r="Q94" s="47"/>
      <c r="R94" s="47"/>
      <c r="S94" s="47"/>
      <c r="T94" s="95"/>
      <c r="AT94" s="24" t="s">
        <v>287</v>
      </c>
      <c r="AU94" s="24" t="s">
        <v>86</v>
      </c>
    </row>
    <row r="95" s="12" customFormat="1">
      <c r="B95" s="251"/>
      <c r="C95" s="252"/>
      <c r="D95" s="247" t="s">
        <v>162</v>
      </c>
      <c r="E95" s="253" t="s">
        <v>23</v>
      </c>
      <c r="F95" s="254" t="s">
        <v>547</v>
      </c>
      <c r="G95" s="252"/>
      <c r="H95" s="255">
        <v>3</v>
      </c>
      <c r="I95" s="256"/>
      <c r="J95" s="252"/>
      <c r="K95" s="252"/>
      <c r="L95" s="257"/>
      <c r="M95" s="258"/>
      <c r="N95" s="259"/>
      <c r="O95" s="259"/>
      <c r="P95" s="259"/>
      <c r="Q95" s="259"/>
      <c r="R95" s="259"/>
      <c r="S95" s="259"/>
      <c r="T95" s="260"/>
      <c r="AT95" s="261" t="s">
        <v>162</v>
      </c>
      <c r="AU95" s="261" t="s">
        <v>86</v>
      </c>
      <c r="AV95" s="12" t="s">
        <v>86</v>
      </c>
      <c r="AW95" s="12" t="s">
        <v>40</v>
      </c>
      <c r="AX95" s="12" t="s">
        <v>84</v>
      </c>
      <c r="AY95" s="261" t="s">
        <v>148</v>
      </c>
    </row>
    <row r="96" s="1" customFormat="1" ht="16.5" customHeight="1">
      <c r="B96" s="46"/>
      <c r="C96" s="235" t="s">
        <v>156</v>
      </c>
      <c r="D96" s="235" t="s">
        <v>151</v>
      </c>
      <c r="E96" s="236" t="s">
        <v>556</v>
      </c>
      <c r="F96" s="237" t="s">
        <v>557</v>
      </c>
      <c r="G96" s="238" t="s">
        <v>505</v>
      </c>
      <c r="H96" s="239">
        <v>6</v>
      </c>
      <c r="I96" s="240"/>
      <c r="J96" s="241">
        <f>ROUND(I96*H96,2)</f>
        <v>0</v>
      </c>
      <c r="K96" s="237" t="s">
        <v>155</v>
      </c>
      <c r="L96" s="72"/>
      <c r="M96" s="242" t="s">
        <v>23</v>
      </c>
      <c r="N96" s="243" t="s">
        <v>48</v>
      </c>
      <c r="O96" s="47"/>
      <c r="P96" s="244">
        <f>O96*H96</f>
        <v>0</v>
      </c>
      <c r="Q96" s="244">
        <v>0</v>
      </c>
      <c r="R96" s="244">
        <f>Q96*H96</f>
        <v>0</v>
      </c>
      <c r="S96" s="244">
        <v>0</v>
      </c>
      <c r="T96" s="245">
        <f>S96*H96</f>
        <v>0</v>
      </c>
      <c r="AR96" s="24" t="s">
        <v>247</v>
      </c>
      <c r="AT96" s="24" t="s">
        <v>151</v>
      </c>
      <c r="AU96" s="24" t="s">
        <v>86</v>
      </c>
      <c r="AY96" s="24" t="s">
        <v>148</v>
      </c>
      <c r="BE96" s="246">
        <f>IF(N96="základní",J96,0)</f>
        <v>0</v>
      </c>
      <c r="BF96" s="246">
        <f>IF(N96="snížená",J96,0)</f>
        <v>0</v>
      </c>
      <c r="BG96" s="246">
        <f>IF(N96="zákl. přenesená",J96,0)</f>
        <v>0</v>
      </c>
      <c r="BH96" s="246">
        <f>IF(N96="sníž. přenesená",J96,0)</f>
        <v>0</v>
      </c>
      <c r="BI96" s="246">
        <f>IF(N96="nulová",J96,0)</f>
        <v>0</v>
      </c>
      <c r="BJ96" s="24" t="s">
        <v>84</v>
      </c>
      <c r="BK96" s="246">
        <f>ROUND(I96*H96,2)</f>
        <v>0</v>
      </c>
      <c r="BL96" s="24" t="s">
        <v>247</v>
      </c>
      <c r="BM96" s="24" t="s">
        <v>558</v>
      </c>
    </row>
    <row r="97" s="1" customFormat="1">
      <c r="B97" s="46"/>
      <c r="C97" s="74"/>
      <c r="D97" s="247" t="s">
        <v>158</v>
      </c>
      <c r="E97" s="74"/>
      <c r="F97" s="248" t="s">
        <v>559</v>
      </c>
      <c r="G97" s="74"/>
      <c r="H97" s="74"/>
      <c r="I97" s="203"/>
      <c r="J97" s="74"/>
      <c r="K97" s="74"/>
      <c r="L97" s="72"/>
      <c r="M97" s="249"/>
      <c r="N97" s="47"/>
      <c r="O97" s="47"/>
      <c r="P97" s="47"/>
      <c r="Q97" s="47"/>
      <c r="R97" s="47"/>
      <c r="S97" s="47"/>
      <c r="T97" s="95"/>
      <c r="AT97" s="24" t="s">
        <v>158</v>
      </c>
      <c r="AU97" s="24" t="s">
        <v>86</v>
      </c>
    </row>
    <row r="98" s="12" customFormat="1">
      <c r="B98" s="251"/>
      <c r="C98" s="252"/>
      <c r="D98" s="247" t="s">
        <v>162</v>
      </c>
      <c r="E98" s="253" t="s">
        <v>23</v>
      </c>
      <c r="F98" s="254" t="s">
        <v>546</v>
      </c>
      <c r="G98" s="252"/>
      <c r="H98" s="255">
        <v>3</v>
      </c>
      <c r="I98" s="256"/>
      <c r="J98" s="252"/>
      <c r="K98" s="252"/>
      <c r="L98" s="257"/>
      <c r="M98" s="258"/>
      <c r="N98" s="259"/>
      <c r="O98" s="259"/>
      <c r="P98" s="259"/>
      <c r="Q98" s="259"/>
      <c r="R98" s="259"/>
      <c r="S98" s="259"/>
      <c r="T98" s="260"/>
      <c r="AT98" s="261" t="s">
        <v>162</v>
      </c>
      <c r="AU98" s="261" t="s">
        <v>86</v>
      </c>
      <c r="AV98" s="12" t="s">
        <v>86</v>
      </c>
      <c r="AW98" s="12" t="s">
        <v>40</v>
      </c>
      <c r="AX98" s="12" t="s">
        <v>77</v>
      </c>
      <c r="AY98" s="261" t="s">
        <v>148</v>
      </c>
    </row>
    <row r="99" s="12" customFormat="1">
      <c r="B99" s="251"/>
      <c r="C99" s="252"/>
      <c r="D99" s="247" t="s">
        <v>162</v>
      </c>
      <c r="E99" s="253" t="s">
        <v>23</v>
      </c>
      <c r="F99" s="254" t="s">
        <v>547</v>
      </c>
      <c r="G99" s="252"/>
      <c r="H99" s="255">
        <v>3</v>
      </c>
      <c r="I99" s="256"/>
      <c r="J99" s="252"/>
      <c r="K99" s="252"/>
      <c r="L99" s="257"/>
      <c r="M99" s="258"/>
      <c r="N99" s="259"/>
      <c r="O99" s="259"/>
      <c r="P99" s="259"/>
      <c r="Q99" s="259"/>
      <c r="R99" s="259"/>
      <c r="S99" s="259"/>
      <c r="T99" s="260"/>
      <c r="AT99" s="261" t="s">
        <v>162</v>
      </c>
      <c r="AU99" s="261" t="s">
        <v>86</v>
      </c>
      <c r="AV99" s="12" t="s">
        <v>86</v>
      </c>
      <c r="AW99" s="12" t="s">
        <v>40</v>
      </c>
      <c r="AX99" s="12" t="s">
        <v>77</v>
      </c>
      <c r="AY99" s="261" t="s">
        <v>148</v>
      </c>
    </row>
    <row r="100" s="13" customFormat="1">
      <c r="B100" s="262"/>
      <c r="C100" s="263"/>
      <c r="D100" s="247" t="s">
        <v>162</v>
      </c>
      <c r="E100" s="264" t="s">
        <v>23</v>
      </c>
      <c r="F100" s="265" t="s">
        <v>165</v>
      </c>
      <c r="G100" s="263"/>
      <c r="H100" s="266">
        <v>6</v>
      </c>
      <c r="I100" s="267"/>
      <c r="J100" s="263"/>
      <c r="K100" s="263"/>
      <c r="L100" s="268"/>
      <c r="M100" s="269"/>
      <c r="N100" s="270"/>
      <c r="O100" s="270"/>
      <c r="P100" s="270"/>
      <c r="Q100" s="270"/>
      <c r="R100" s="270"/>
      <c r="S100" s="270"/>
      <c r="T100" s="271"/>
      <c r="AT100" s="272" t="s">
        <v>162</v>
      </c>
      <c r="AU100" s="272" t="s">
        <v>86</v>
      </c>
      <c r="AV100" s="13" t="s">
        <v>156</v>
      </c>
      <c r="AW100" s="13" t="s">
        <v>40</v>
      </c>
      <c r="AX100" s="13" t="s">
        <v>84</v>
      </c>
      <c r="AY100" s="272" t="s">
        <v>148</v>
      </c>
    </row>
    <row r="101" s="1" customFormat="1" ht="16.5" customHeight="1">
      <c r="B101" s="46"/>
      <c r="C101" s="235" t="s">
        <v>185</v>
      </c>
      <c r="D101" s="235" t="s">
        <v>151</v>
      </c>
      <c r="E101" s="236" t="s">
        <v>560</v>
      </c>
      <c r="F101" s="237" t="s">
        <v>561</v>
      </c>
      <c r="G101" s="238" t="s">
        <v>262</v>
      </c>
      <c r="H101" s="239">
        <v>0.26700000000000002</v>
      </c>
      <c r="I101" s="240"/>
      <c r="J101" s="241">
        <f>ROUND(I101*H101,2)</f>
        <v>0</v>
      </c>
      <c r="K101" s="237" t="s">
        <v>155</v>
      </c>
      <c r="L101" s="72"/>
      <c r="M101" s="242" t="s">
        <v>23</v>
      </c>
      <c r="N101" s="243" t="s">
        <v>48</v>
      </c>
      <c r="O101" s="47"/>
      <c r="P101" s="244">
        <f>O101*H101</f>
        <v>0</v>
      </c>
      <c r="Q101" s="244">
        <v>0</v>
      </c>
      <c r="R101" s="244">
        <f>Q101*H101</f>
        <v>0</v>
      </c>
      <c r="S101" s="244">
        <v>0</v>
      </c>
      <c r="T101" s="245">
        <f>S101*H101</f>
        <v>0</v>
      </c>
      <c r="AR101" s="24" t="s">
        <v>247</v>
      </c>
      <c r="AT101" s="24" t="s">
        <v>151</v>
      </c>
      <c r="AU101" s="24" t="s">
        <v>86</v>
      </c>
      <c r="AY101" s="24" t="s">
        <v>148</v>
      </c>
      <c r="BE101" s="246">
        <f>IF(N101="základní",J101,0)</f>
        <v>0</v>
      </c>
      <c r="BF101" s="246">
        <f>IF(N101="snížená",J101,0)</f>
        <v>0</v>
      </c>
      <c r="BG101" s="246">
        <f>IF(N101="zákl. přenesená",J101,0)</f>
        <v>0</v>
      </c>
      <c r="BH101" s="246">
        <f>IF(N101="sníž. přenesená",J101,0)</f>
        <v>0</v>
      </c>
      <c r="BI101" s="246">
        <f>IF(N101="nulová",J101,0)</f>
        <v>0</v>
      </c>
      <c r="BJ101" s="24" t="s">
        <v>84</v>
      </c>
      <c r="BK101" s="246">
        <f>ROUND(I101*H101,2)</f>
        <v>0</v>
      </c>
      <c r="BL101" s="24" t="s">
        <v>247</v>
      </c>
      <c r="BM101" s="24" t="s">
        <v>562</v>
      </c>
    </row>
    <row r="102" s="1" customFormat="1">
      <c r="B102" s="46"/>
      <c r="C102" s="74"/>
      <c r="D102" s="247" t="s">
        <v>158</v>
      </c>
      <c r="E102" s="74"/>
      <c r="F102" s="248" t="s">
        <v>563</v>
      </c>
      <c r="G102" s="74"/>
      <c r="H102" s="74"/>
      <c r="I102" s="203"/>
      <c r="J102" s="74"/>
      <c r="K102" s="74"/>
      <c r="L102" s="72"/>
      <c r="M102" s="249"/>
      <c r="N102" s="47"/>
      <c r="O102" s="47"/>
      <c r="P102" s="47"/>
      <c r="Q102" s="47"/>
      <c r="R102" s="47"/>
      <c r="S102" s="47"/>
      <c r="T102" s="95"/>
      <c r="AT102" s="24" t="s">
        <v>158</v>
      </c>
      <c r="AU102" s="24" t="s">
        <v>86</v>
      </c>
    </row>
    <row r="103" s="1" customFormat="1">
      <c r="B103" s="46"/>
      <c r="C103" s="74"/>
      <c r="D103" s="247" t="s">
        <v>160</v>
      </c>
      <c r="E103" s="74"/>
      <c r="F103" s="250" t="s">
        <v>494</v>
      </c>
      <c r="G103" s="74"/>
      <c r="H103" s="74"/>
      <c r="I103" s="203"/>
      <c r="J103" s="74"/>
      <c r="K103" s="74"/>
      <c r="L103" s="72"/>
      <c r="M103" s="249"/>
      <c r="N103" s="47"/>
      <c r="O103" s="47"/>
      <c r="P103" s="47"/>
      <c r="Q103" s="47"/>
      <c r="R103" s="47"/>
      <c r="S103" s="47"/>
      <c r="T103" s="95"/>
      <c r="AT103" s="24" t="s">
        <v>160</v>
      </c>
      <c r="AU103" s="24" t="s">
        <v>86</v>
      </c>
    </row>
    <row r="104" s="1" customFormat="1" ht="16.5" customHeight="1">
      <c r="B104" s="46"/>
      <c r="C104" s="235" t="s">
        <v>190</v>
      </c>
      <c r="D104" s="235" t="s">
        <v>151</v>
      </c>
      <c r="E104" s="236" t="s">
        <v>564</v>
      </c>
      <c r="F104" s="237" t="s">
        <v>565</v>
      </c>
      <c r="G104" s="238" t="s">
        <v>262</v>
      </c>
      <c r="H104" s="239">
        <v>0.26700000000000002</v>
      </c>
      <c r="I104" s="240"/>
      <c r="J104" s="241">
        <f>ROUND(I104*H104,2)</f>
        <v>0</v>
      </c>
      <c r="K104" s="237" t="s">
        <v>155</v>
      </c>
      <c r="L104" s="72"/>
      <c r="M104" s="242" t="s">
        <v>23</v>
      </c>
      <c r="N104" s="243" t="s">
        <v>48</v>
      </c>
      <c r="O104" s="47"/>
      <c r="P104" s="244">
        <f>O104*H104</f>
        <v>0</v>
      </c>
      <c r="Q104" s="244">
        <v>0</v>
      </c>
      <c r="R104" s="244">
        <f>Q104*H104</f>
        <v>0</v>
      </c>
      <c r="S104" s="244">
        <v>0</v>
      </c>
      <c r="T104" s="245">
        <f>S104*H104</f>
        <v>0</v>
      </c>
      <c r="AR104" s="24" t="s">
        <v>247</v>
      </c>
      <c r="AT104" s="24" t="s">
        <v>151</v>
      </c>
      <c r="AU104" s="24" t="s">
        <v>86</v>
      </c>
      <c r="AY104" s="24" t="s">
        <v>148</v>
      </c>
      <c r="BE104" s="246">
        <f>IF(N104="základní",J104,0)</f>
        <v>0</v>
      </c>
      <c r="BF104" s="246">
        <f>IF(N104="snížená",J104,0)</f>
        <v>0</v>
      </c>
      <c r="BG104" s="246">
        <f>IF(N104="zákl. přenesená",J104,0)</f>
        <v>0</v>
      </c>
      <c r="BH104" s="246">
        <f>IF(N104="sníž. přenesená",J104,0)</f>
        <v>0</v>
      </c>
      <c r="BI104" s="246">
        <f>IF(N104="nulová",J104,0)</f>
        <v>0</v>
      </c>
      <c r="BJ104" s="24" t="s">
        <v>84</v>
      </c>
      <c r="BK104" s="246">
        <f>ROUND(I104*H104,2)</f>
        <v>0</v>
      </c>
      <c r="BL104" s="24" t="s">
        <v>247</v>
      </c>
      <c r="BM104" s="24" t="s">
        <v>566</v>
      </c>
    </row>
    <row r="105" s="1" customFormat="1">
      <c r="B105" s="46"/>
      <c r="C105" s="74"/>
      <c r="D105" s="247" t="s">
        <v>158</v>
      </c>
      <c r="E105" s="74"/>
      <c r="F105" s="248" t="s">
        <v>567</v>
      </c>
      <c r="G105" s="74"/>
      <c r="H105" s="74"/>
      <c r="I105" s="203"/>
      <c r="J105" s="74"/>
      <c r="K105" s="74"/>
      <c r="L105" s="72"/>
      <c r="M105" s="249"/>
      <c r="N105" s="47"/>
      <c r="O105" s="47"/>
      <c r="P105" s="47"/>
      <c r="Q105" s="47"/>
      <c r="R105" s="47"/>
      <c r="S105" s="47"/>
      <c r="T105" s="95"/>
      <c r="AT105" s="24" t="s">
        <v>158</v>
      </c>
      <c r="AU105" s="24" t="s">
        <v>86</v>
      </c>
    </row>
    <row r="106" s="1" customFormat="1">
      <c r="B106" s="46"/>
      <c r="C106" s="74"/>
      <c r="D106" s="247" t="s">
        <v>160</v>
      </c>
      <c r="E106" s="74"/>
      <c r="F106" s="250" t="s">
        <v>494</v>
      </c>
      <c r="G106" s="74"/>
      <c r="H106" s="74"/>
      <c r="I106" s="203"/>
      <c r="J106" s="74"/>
      <c r="K106" s="74"/>
      <c r="L106" s="72"/>
      <c r="M106" s="249"/>
      <c r="N106" s="47"/>
      <c r="O106" s="47"/>
      <c r="P106" s="47"/>
      <c r="Q106" s="47"/>
      <c r="R106" s="47"/>
      <c r="S106" s="47"/>
      <c r="T106" s="95"/>
      <c r="AT106" s="24" t="s">
        <v>160</v>
      </c>
      <c r="AU106" s="24" t="s">
        <v>86</v>
      </c>
    </row>
    <row r="107" s="1" customFormat="1" ht="25.5" customHeight="1">
      <c r="B107" s="46"/>
      <c r="C107" s="235" t="s">
        <v>195</v>
      </c>
      <c r="D107" s="235" t="s">
        <v>151</v>
      </c>
      <c r="E107" s="236" t="s">
        <v>568</v>
      </c>
      <c r="F107" s="237" t="s">
        <v>569</v>
      </c>
      <c r="G107" s="238" t="s">
        <v>415</v>
      </c>
      <c r="H107" s="239">
        <v>1</v>
      </c>
      <c r="I107" s="240"/>
      <c r="J107" s="241">
        <f>ROUND(I107*H107,2)</f>
        <v>0</v>
      </c>
      <c r="K107" s="237" t="s">
        <v>23</v>
      </c>
      <c r="L107" s="72"/>
      <c r="M107" s="242" t="s">
        <v>23</v>
      </c>
      <c r="N107" s="243" t="s">
        <v>48</v>
      </c>
      <c r="O107" s="47"/>
      <c r="P107" s="244">
        <f>O107*H107</f>
        <v>0</v>
      </c>
      <c r="Q107" s="244">
        <v>0</v>
      </c>
      <c r="R107" s="244">
        <f>Q107*H107</f>
        <v>0</v>
      </c>
      <c r="S107" s="244">
        <v>0</v>
      </c>
      <c r="T107" s="245">
        <f>S107*H107</f>
        <v>0</v>
      </c>
      <c r="AR107" s="24" t="s">
        <v>247</v>
      </c>
      <c r="AT107" s="24" t="s">
        <v>151</v>
      </c>
      <c r="AU107" s="24" t="s">
        <v>86</v>
      </c>
      <c r="AY107" s="24" t="s">
        <v>148</v>
      </c>
      <c r="BE107" s="246">
        <f>IF(N107="základní",J107,0)</f>
        <v>0</v>
      </c>
      <c r="BF107" s="246">
        <f>IF(N107="snížená",J107,0)</f>
        <v>0</v>
      </c>
      <c r="BG107" s="246">
        <f>IF(N107="zákl. přenesená",J107,0)</f>
        <v>0</v>
      </c>
      <c r="BH107" s="246">
        <f>IF(N107="sníž. přenesená",J107,0)</f>
        <v>0</v>
      </c>
      <c r="BI107" s="246">
        <f>IF(N107="nulová",J107,0)</f>
        <v>0</v>
      </c>
      <c r="BJ107" s="24" t="s">
        <v>84</v>
      </c>
      <c r="BK107" s="246">
        <f>ROUND(I107*H107,2)</f>
        <v>0</v>
      </c>
      <c r="BL107" s="24" t="s">
        <v>247</v>
      </c>
      <c r="BM107" s="24" t="s">
        <v>570</v>
      </c>
    </row>
    <row r="108" s="1" customFormat="1">
      <c r="B108" s="46"/>
      <c r="C108" s="74"/>
      <c r="D108" s="247" t="s">
        <v>158</v>
      </c>
      <c r="E108" s="74"/>
      <c r="F108" s="248" t="s">
        <v>569</v>
      </c>
      <c r="G108" s="74"/>
      <c r="H108" s="74"/>
      <c r="I108" s="203"/>
      <c r="J108" s="74"/>
      <c r="K108" s="74"/>
      <c r="L108" s="72"/>
      <c r="M108" s="249"/>
      <c r="N108" s="47"/>
      <c r="O108" s="47"/>
      <c r="P108" s="47"/>
      <c r="Q108" s="47"/>
      <c r="R108" s="47"/>
      <c r="S108" s="47"/>
      <c r="T108" s="95"/>
      <c r="AT108" s="24" t="s">
        <v>158</v>
      </c>
      <c r="AU108" s="24" t="s">
        <v>86</v>
      </c>
    </row>
    <row r="109" s="11" customFormat="1" ht="29.88" customHeight="1">
      <c r="B109" s="219"/>
      <c r="C109" s="220"/>
      <c r="D109" s="221" t="s">
        <v>76</v>
      </c>
      <c r="E109" s="233" t="s">
        <v>432</v>
      </c>
      <c r="F109" s="233" t="s">
        <v>433</v>
      </c>
      <c r="G109" s="220"/>
      <c r="H109" s="220"/>
      <c r="I109" s="223"/>
      <c r="J109" s="234">
        <f>BK109</f>
        <v>0</v>
      </c>
      <c r="K109" s="220"/>
      <c r="L109" s="225"/>
      <c r="M109" s="226"/>
      <c r="N109" s="227"/>
      <c r="O109" s="227"/>
      <c r="P109" s="228">
        <f>SUM(P110:P132)</f>
        <v>0</v>
      </c>
      <c r="Q109" s="227"/>
      <c r="R109" s="228">
        <f>SUM(R110:R132)</f>
        <v>0.00087839999999999999</v>
      </c>
      <c r="S109" s="227"/>
      <c r="T109" s="229">
        <f>SUM(T110:T132)</f>
        <v>0</v>
      </c>
      <c r="AR109" s="230" t="s">
        <v>86</v>
      </c>
      <c r="AT109" s="231" t="s">
        <v>76</v>
      </c>
      <c r="AU109" s="231" t="s">
        <v>84</v>
      </c>
      <c r="AY109" s="230" t="s">
        <v>148</v>
      </c>
      <c r="BK109" s="232">
        <f>SUM(BK110:BK132)</f>
        <v>0</v>
      </c>
    </row>
    <row r="110" s="1" customFormat="1" ht="16.5" customHeight="1">
      <c r="B110" s="46"/>
      <c r="C110" s="235" t="s">
        <v>207</v>
      </c>
      <c r="D110" s="235" t="s">
        <v>151</v>
      </c>
      <c r="E110" s="236" t="s">
        <v>434</v>
      </c>
      <c r="F110" s="237" t="s">
        <v>435</v>
      </c>
      <c r="G110" s="238" t="s">
        <v>436</v>
      </c>
      <c r="H110" s="239">
        <v>25.68</v>
      </c>
      <c r="I110" s="240"/>
      <c r="J110" s="241">
        <f>ROUND(I110*H110,2)</f>
        <v>0</v>
      </c>
      <c r="K110" s="237" t="s">
        <v>155</v>
      </c>
      <c r="L110" s="72"/>
      <c r="M110" s="242" t="s">
        <v>23</v>
      </c>
      <c r="N110" s="243" t="s">
        <v>48</v>
      </c>
      <c r="O110" s="47"/>
      <c r="P110" s="244">
        <f>O110*H110</f>
        <v>0</v>
      </c>
      <c r="Q110" s="244">
        <v>0</v>
      </c>
      <c r="R110" s="244">
        <f>Q110*H110</f>
        <v>0</v>
      </c>
      <c r="S110" s="244">
        <v>0</v>
      </c>
      <c r="T110" s="245">
        <f>S110*H110</f>
        <v>0</v>
      </c>
      <c r="AR110" s="24" t="s">
        <v>247</v>
      </c>
      <c r="AT110" s="24" t="s">
        <v>151</v>
      </c>
      <c r="AU110" s="24" t="s">
        <v>86</v>
      </c>
      <c r="AY110" s="24" t="s">
        <v>148</v>
      </c>
      <c r="BE110" s="246">
        <f>IF(N110="základní",J110,0)</f>
        <v>0</v>
      </c>
      <c r="BF110" s="246">
        <f>IF(N110="snížená",J110,0)</f>
        <v>0</v>
      </c>
      <c r="BG110" s="246">
        <f>IF(N110="zákl. přenesená",J110,0)</f>
        <v>0</v>
      </c>
      <c r="BH110" s="246">
        <f>IF(N110="sníž. přenesená",J110,0)</f>
        <v>0</v>
      </c>
      <c r="BI110" s="246">
        <f>IF(N110="nulová",J110,0)</f>
        <v>0</v>
      </c>
      <c r="BJ110" s="24" t="s">
        <v>84</v>
      </c>
      <c r="BK110" s="246">
        <f>ROUND(I110*H110,2)</f>
        <v>0</v>
      </c>
      <c r="BL110" s="24" t="s">
        <v>247</v>
      </c>
      <c r="BM110" s="24" t="s">
        <v>571</v>
      </c>
    </row>
    <row r="111" s="1" customFormat="1">
      <c r="B111" s="46"/>
      <c r="C111" s="74"/>
      <c r="D111" s="247" t="s">
        <v>158</v>
      </c>
      <c r="E111" s="74"/>
      <c r="F111" s="248" t="s">
        <v>438</v>
      </c>
      <c r="G111" s="74"/>
      <c r="H111" s="74"/>
      <c r="I111" s="203"/>
      <c r="J111" s="74"/>
      <c r="K111" s="74"/>
      <c r="L111" s="72"/>
      <c r="M111" s="249"/>
      <c r="N111" s="47"/>
      <c r="O111" s="47"/>
      <c r="P111" s="47"/>
      <c r="Q111" s="47"/>
      <c r="R111" s="47"/>
      <c r="S111" s="47"/>
      <c r="T111" s="95"/>
      <c r="AT111" s="24" t="s">
        <v>158</v>
      </c>
      <c r="AU111" s="24" t="s">
        <v>86</v>
      </c>
    </row>
    <row r="112" s="1" customFormat="1">
      <c r="B112" s="46"/>
      <c r="C112" s="74"/>
      <c r="D112" s="247" t="s">
        <v>160</v>
      </c>
      <c r="E112" s="74"/>
      <c r="F112" s="250" t="s">
        <v>439</v>
      </c>
      <c r="G112" s="74"/>
      <c r="H112" s="74"/>
      <c r="I112" s="203"/>
      <c r="J112" s="74"/>
      <c r="K112" s="74"/>
      <c r="L112" s="72"/>
      <c r="M112" s="249"/>
      <c r="N112" s="47"/>
      <c r="O112" s="47"/>
      <c r="P112" s="47"/>
      <c r="Q112" s="47"/>
      <c r="R112" s="47"/>
      <c r="S112" s="47"/>
      <c r="T112" s="95"/>
      <c r="AT112" s="24" t="s">
        <v>160</v>
      </c>
      <c r="AU112" s="24" t="s">
        <v>86</v>
      </c>
    </row>
    <row r="113" s="12" customFormat="1">
      <c r="B113" s="251"/>
      <c r="C113" s="252"/>
      <c r="D113" s="247" t="s">
        <v>162</v>
      </c>
      <c r="E113" s="253" t="s">
        <v>23</v>
      </c>
      <c r="F113" s="254" t="s">
        <v>572</v>
      </c>
      <c r="G113" s="252"/>
      <c r="H113" s="255">
        <v>13.68</v>
      </c>
      <c r="I113" s="256"/>
      <c r="J113" s="252"/>
      <c r="K113" s="252"/>
      <c r="L113" s="257"/>
      <c r="M113" s="258"/>
      <c r="N113" s="259"/>
      <c r="O113" s="259"/>
      <c r="P113" s="259"/>
      <c r="Q113" s="259"/>
      <c r="R113" s="259"/>
      <c r="S113" s="259"/>
      <c r="T113" s="260"/>
      <c r="AT113" s="261" t="s">
        <v>162</v>
      </c>
      <c r="AU113" s="261" t="s">
        <v>86</v>
      </c>
      <c r="AV113" s="12" t="s">
        <v>86</v>
      </c>
      <c r="AW113" s="12" t="s">
        <v>40</v>
      </c>
      <c r="AX113" s="12" t="s">
        <v>77</v>
      </c>
      <c r="AY113" s="261" t="s">
        <v>148</v>
      </c>
    </row>
    <row r="114" s="12" customFormat="1">
      <c r="B114" s="251"/>
      <c r="C114" s="252"/>
      <c r="D114" s="247" t="s">
        <v>162</v>
      </c>
      <c r="E114" s="253" t="s">
        <v>23</v>
      </c>
      <c r="F114" s="254" t="s">
        <v>573</v>
      </c>
      <c r="G114" s="252"/>
      <c r="H114" s="255">
        <v>12</v>
      </c>
      <c r="I114" s="256"/>
      <c r="J114" s="252"/>
      <c r="K114" s="252"/>
      <c r="L114" s="257"/>
      <c r="M114" s="258"/>
      <c r="N114" s="259"/>
      <c r="O114" s="259"/>
      <c r="P114" s="259"/>
      <c r="Q114" s="259"/>
      <c r="R114" s="259"/>
      <c r="S114" s="259"/>
      <c r="T114" s="260"/>
      <c r="AT114" s="261" t="s">
        <v>162</v>
      </c>
      <c r="AU114" s="261" t="s">
        <v>86</v>
      </c>
      <c r="AV114" s="12" t="s">
        <v>86</v>
      </c>
      <c r="AW114" s="12" t="s">
        <v>40</v>
      </c>
      <c r="AX114" s="12" t="s">
        <v>77</v>
      </c>
      <c r="AY114" s="261" t="s">
        <v>148</v>
      </c>
    </row>
    <row r="115" s="13" customFormat="1">
      <c r="B115" s="262"/>
      <c r="C115" s="263"/>
      <c r="D115" s="247" t="s">
        <v>162</v>
      </c>
      <c r="E115" s="264" t="s">
        <v>23</v>
      </c>
      <c r="F115" s="265" t="s">
        <v>165</v>
      </c>
      <c r="G115" s="263"/>
      <c r="H115" s="266">
        <v>25.68</v>
      </c>
      <c r="I115" s="267"/>
      <c r="J115" s="263"/>
      <c r="K115" s="263"/>
      <c r="L115" s="268"/>
      <c r="M115" s="269"/>
      <c r="N115" s="270"/>
      <c r="O115" s="270"/>
      <c r="P115" s="270"/>
      <c r="Q115" s="270"/>
      <c r="R115" s="270"/>
      <c r="S115" s="270"/>
      <c r="T115" s="271"/>
      <c r="AT115" s="272" t="s">
        <v>162</v>
      </c>
      <c r="AU115" s="272" t="s">
        <v>86</v>
      </c>
      <c r="AV115" s="13" t="s">
        <v>156</v>
      </c>
      <c r="AW115" s="13" t="s">
        <v>40</v>
      </c>
      <c r="AX115" s="13" t="s">
        <v>84</v>
      </c>
      <c r="AY115" s="272" t="s">
        <v>148</v>
      </c>
    </row>
    <row r="116" s="1" customFormat="1" ht="16.5" customHeight="1">
      <c r="B116" s="46"/>
      <c r="C116" s="287" t="s">
        <v>149</v>
      </c>
      <c r="D116" s="287" t="s">
        <v>450</v>
      </c>
      <c r="E116" s="288" t="s">
        <v>451</v>
      </c>
      <c r="F116" s="289" t="s">
        <v>452</v>
      </c>
      <c r="G116" s="290" t="s">
        <v>436</v>
      </c>
      <c r="H116" s="291">
        <v>25.68</v>
      </c>
      <c r="I116" s="292"/>
      <c r="J116" s="293">
        <f>ROUND(I116*H116,2)</f>
        <v>0</v>
      </c>
      <c r="K116" s="289" t="s">
        <v>155</v>
      </c>
      <c r="L116" s="294"/>
      <c r="M116" s="295" t="s">
        <v>23</v>
      </c>
      <c r="N116" s="296" t="s">
        <v>48</v>
      </c>
      <c r="O116" s="47"/>
      <c r="P116" s="244">
        <f>O116*H116</f>
        <v>0</v>
      </c>
      <c r="Q116" s="244">
        <v>0</v>
      </c>
      <c r="R116" s="244">
        <f>Q116*H116</f>
        <v>0</v>
      </c>
      <c r="S116" s="244">
        <v>0</v>
      </c>
      <c r="T116" s="245">
        <f>S116*H116</f>
        <v>0</v>
      </c>
      <c r="AR116" s="24" t="s">
        <v>453</v>
      </c>
      <c r="AT116" s="24" t="s">
        <v>450</v>
      </c>
      <c r="AU116" s="24" t="s">
        <v>86</v>
      </c>
      <c r="AY116" s="24" t="s">
        <v>148</v>
      </c>
      <c r="BE116" s="246">
        <f>IF(N116="základní",J116,0)</f>
        <v>0</v>
      </c>
      <c r="BF116" s="246">
        <f>IF(N116="snížená",J116,0)</f>
        <v>0</v>
      </c>
      <c r="BG116" s="246">
        <f>IF(N116="zákl. přenesená",J116,0)</f>
        <v>0</v>
      </c>
      <c r="BH116" s="246">
        <f>IF(N116="sníž. přenesená",J116,0)</f>
        <v>0</v>
      </c>
      <c r="BI116" s="246">
        <f>IF(N116="nulová",J116,0)</f>
        <v>0</v>
      </c>
      <c r="BJ116" s="24" t="s">
        <v>84</v>
      </c>
      <c r="BK116" s="246">
        <f>ROUND(I116*H116,2)</f>
        <v>0</v>
      </c>
      <c r="BL116" s="24" t="s">
        <v>247</v>
      </c>
      <c r="BM116" s="24" t="s">
        <v>574</v>
      </c>
    </row>
    <row r="117" s="1" customFormat="1">
      <c r="B117" s="46"/>
      <c r="C117" s="74"/>
      <c r="D117" s="247" t="s">
        <v>158</v>
      </c>
      <c r="E117" s="74"/>
      <c r="F117" s="248" t="s">
        <v>455</v>
      </c>
      <c r="G117" s="74"/>
      <c r="H117" s="74"/>
      <c r="I117" s="203"/>
      <c r="J117" s="74"/>
      <c r="K117" s="74"/>
      <c r="L117" s="72"/>
      <c r="M117" s="249"/>
      <c r="N117" s="47"/>
      <c r="O117" s="47"/>
      <c r="P117" s="47"/>
      <c r="Q117" s="47"/>
      <c r="R117" s="47"/>
      <c r="S117" s="47"/>
      <c r="T117" s="95"/>
      <c r="AT117" s="24" t="s">
        <v>158</v>
      </c>
      <c r="AU117" s="24" t="s">
        <v>86</v>
      </c>
    </row>
    <row r="118" s="1" customFormat="1" ht="16.5" customHeight="1">
      <c r="B118" s="46"/>
      <c r="C118" s="235" t="s">
        <v>217</v>
      </c>
      <c r="D118" s="235" t="s">
        <v>151</v>
      </c>
      <c r="E118" s="236" t="s">
        <v>457</v>
      </c>
      <c r="F118" s="237" t="s">
        <v>458</v>
      </c>
      <c r="G118" s="238" t="s">
        <v>154</v>
      </c>
      <c r="H118" s="239">
        <v>1.464</v>
      </c>
      <c r="I118" s="240"/>
      <c r="J118" s="241">
        <f>ROUND(I118*H118,2)</f>
        <v>0</v>
      </c>
      <c r="K118" s="237" t="s">
        <v>155</v>
      </c>
      <c r="L118" s="72"/>
      <c r="M118" s="242" t="s">
        <v>23</v>
      </c>
      <c r="N118" s="243" t="s">
        <v>48</v>
      </c>
      <c r="O118" s="47"/>
      <c r="P118" s="244">
        <f>O118*H118</f>
        <v>0</v>
      </c>
      <c r="Q118" s="244">
        <v>0</v>
      </c>
      <c r="R118" s="244">
        <f>Q118*H118</f>
        <v>0</v>
      </c>
      <c r="S118" s="244">
        <v>0</v>
      </c>
      <c r="T118" s="245">
        <f>S118*H118</f>
        <v>0</v>
      </c>
      <c r="AR118" s="24" t="s">
        <v>247</v>
      </c>
      <c r="AT118" s="24" t="s">
        <v>151</v>
      </c>
      <c r="AU118" s="24" t="s">
        <v>86</v>
      </c>
      <c r="AY118" s="24" t="s">
        <v>148</v>
      </c>
      <c r="BE118" s="246">
        <f>IF(N118="základní",J118,0)</f>
        <v>0</v>
      </c>
      <c r="BF118" s="246">
        <f>IF(N118="snížená",J118,0)</f>
        <v>0</v>
      </c>
      <c r="BG118" s="246">
        <f>IF(N118="zákl. přenesená",J118,0)</f>
        <v>0</v>
      </c>
      <c r="BH118" s="246">
        <f>IF(N118="sníž. přenesená",J118,0)</f>
        <v>0</v>
      </c>
      <c r="BI118" s="246">
        <f>IF(N118="nulová",J118,0)</f>
        <v>0</v>
      </c>
      <c r="BJ118" s="24" t="s">
        <v>84</v>
      </c>
      <c r="BK118" s="246">
        <f>ROUND(I118*H118,2)</f>
        <v>0</v>
      </c>
      <c r="BL118" s="24" t="s">
        <v>247</v>
      </c>
      <c r="BM118" s="24" t="s">
        <v>575</v>
      </c>
    </row>
    <row r="119" s="1" customFormat="1">
      <c r="B119" s="46"/>
      <c r="C119" s="74"/>
      <c r="D119" s="247" t="s">
        <v>158</v>
      </c>
      <c r="E119" s="74"/>
      <c r="F119" s="248" t="s">
        <v>460</v>
      </c>
      <c r="G119" s="74"/>
      <c r="H119" s="74"/>
      <c r="I119" s="203"/>
      <c r="J119" s="74"/>
      <c r="K119" s="74"/>
      <c r="L119" s="72"/>
      <c r="M119" s="249"/>
      <c r="N119" s="47"/>
      <c r="O119" s="47"/>
      <c r="P119" s="47"/>
      <c r="Q119" s="47"/>
      <c r="R119" s="47"/>
      <c r="S119" s="47"/>
      <c r="T119" s="95"/>
      <c r="AT119" s="24" t="s">
        <v>158</v>
      </c>
      <c r="AU119" s="24" t="s">
        <v>86</v>
      </c>
    </row>
    <row r="120" s="12" customFormat="1">
      <c r="B120" s="251"/>
      <c r="C120" s="252"/>
      <c r="D120" s="247" t="s">
        <v>162</v>
      </c>
      <c r="E120" s="253" t="s">
        <v>23</v>
      </c>
      <c r="F120" s="254" t="s">
        <v>576</v>
      </c>
      <c r="G120" s="252"/>
      <c r="H120" s="255">
        <v>0.56399999999999995</v>
      </c>
      <c r="I120" s="256"/>
      <c r="J120" s="252"/>
      <c r="K120" s="252"/>
      <c r="L120" s="257"/>
      <c r="M120" s="258"/>
      <c r="N120" s="259"/>
      <c r="O120" s="259"/>
      <c r="P120" s="259"/>
      <c r="Q120" s="259"/>
      <c r="R120" s="259"/>
      <c r="S120" s="259"/>
      <c r="T120" s="260"/>
      <c r="AT120" s="261" t="s">
        <v>162</v>
      </c>
      <c r="AU120" s="261" t="s">
        <v>86</v>
      </c>
      <c r="AV120" s="12" t="s">
        <v>86</v>
      </c>
      <c r="AW120" s="12" t="s">
        <v>40</v>
      </c>
      <c r="AX120" s="12" t="s">
        <v>77</v>
      </c>
      <c r="AY120" s="261" t="s">
        <v>148</v>
      </c>
    </row>
    <row r="121" s="12" customFormat="1">
      <c r="B121" s="251"/>
      <c r="C121" s="252"/>
      <c r="D121" s="247" t="s">
        <v>162</v>
      </c>
      <c r="E121" s="253" t="s">
        <v>23</v>
      </c>
      <c r="F121" s="254" t="s">
        <v>577</v>
      </c>
      <c r="G121" s="252"/>
      <c r="H121" s="255">
        <v>0.90000000000000002</v>
      </c>
      <c r="I121" s="256"/>
      <c r="J121" s="252"/>
      <c r="K121" s="252"/>
      <c r="L121" s="257"/>
      <c r="M121" s="258"/>
      <c r="N121" s="259"/>
      <c r="O121" s="259"/>
      <c r="P121" s="259"/>
      <c r="Q121" s="259"/>
      <c r="R121" s="259"/>
      <c r="S121" s="259"/>
      <c r="T121" s="260"/>
      <c r="AT121" s="261" t="s">
        <v>162</v>
      </c>
      <c r="AU121" s="261" t="s">
        <v>86</v>
      </c>
      <c r="AV121" s="12" t="s">
        <v>86</v>
      </c>
      <c r="AW121" s="12" t="s">
        <v>40</v>
      </c>
      <c r="AX121" s="12" t="s">
        <v>77</v>
      </c>
      <c r="AY121" s="261" t="s">
        <v>148</v>
      </c>
    </row>
    <row r="122" s="13" customFormat="1">
      <c r="B122" s="262"/>
      <c r="C122" s="263"/>
      <c r="D122" s="247" t="s">
        <v>162</v>
      </c>
      <c r="E122" s="264" t="s">
        <v>23</v>
      </c>
      <c r="F122" s="265" t="s">
        <v>165</v>
      </c>
      <c r="G122" s="263"/>
      <c r="H122" s="266">
        <v>1.464</v>
      </c>
      <c r="I122" s="267"/>
      <c r="J122" s="263"/>
      <c r="K122" s="263"/>
      <c r="L122" s="268"/>
      <c r="M122" s="269"/>
      <c r="N122" s="270"/>
      <c r="O122" s="270"/>
      <c r="P122" s="270"/>
      <c r="Q122" s="270"/>
      <c r="R122" s="270"/>
      <c r="S122" s="270"/>
      <c r="T122" s="271"/>
      <c r="AT122" s="272" t="s">
        <v>162</v>
      </c>
      <c r="AU122" s="272" t="s">
        <v>86</v>
      </c>
      <c r="AV122" s="13" t="s">
        <v>156</v>
      </c>
      <c r="AW122" s="13" t="s">
        <v>40</v>
      </c>
      <c r="AX122" s="13" t="s">
        <v>84</v>
      </c>
      <c r="AY122" s="272" t="s">
        <v>148</v>
      </c>
    </row>
    <row r="123" s="1" customFormat="1" ht="16.5" customHeight="1">
      <c r="B123" s="46"/>
      <c r="C123" s="235" t="s">
        <v>222</v>
      </c>
      <c r="D123" s="235" t="s">
        <v>151</v>
      </c>
      <c r="E123" s="236" t="s">
        <v>466</v>
      </c>
      <c r="F123" s="237" t="s">
        <v>467</v>
      </c>
      <c r="G123" s="238" t="s">
        <v>154</v>
      </c>
      <c r="H123" s="239">
        <v>1.464</v>
      </c>
      <c r="I123" s="240"/>
      <c r="J123" s="241">
        <f>ROUND(I123*H123,2)</f>
        <v>0</v>
      </c>
      <c r="K123" s="237" t="s">
        <v>155</v>
      </c>
      <c r="L123" s="72"/>
      <c r="M123" s="242" t="s">
        <v>23</v>
      </c>
      <c r="N123" s="243" t="s">
        <v>48</v>
      </c>
      <c r="O123" s="47"/>
      <c r="P123" s="244">
        <f>O123*H123</f>
        <v>0</v>
      </c>
      <c r="Q123" s="244">
        <v>0.00013999999999999999</v>
      </c>
      <c r="R123" s="244">
        <f>Q123*H123</f>
        <v>0.00020495999999999999</v>
      </c>
      <c r="S123" s="244">
        <v>0</v>
      </c>
      <c r="T123" s="245">
        <f>S123*H123</f>
        <v>0</v>
      </c>
      <c r="AR123" s="24" t="s">
        <v>247</v>
      </c>
      <c r="AT123" s="24" t="s">
        <v>151</v>
      </c>
      <c r="AU123" s="24" t="s">
        <v>86</v>
      </c>
      <c r="AY123" s="24" t="s">
        <v>148</v>
      </c>
      <c r="BE123" s="246">
        <f>IF(N123="základní",J123,0)</f>
        <v>0</v>
      </c>
      <c r="BF123" s="246">
        <f>IF(N123="snížená",J123,0)</f>
        <v>0</v>
      </c>
      <c r="BG123" s="246">
        <f>IF(N123="zákl. přenesená",J123,0)</f>
        <v>0</v>
      </c>
      <c r="BH123" s="246">
        <f>IF(N123="sníž. přenesená",J123,0)</f>
        <v>0</v>
      </c>
      <c r="BI123" s="246">
        <f>IF(N123="nulová",J123,0)</f>
        <v>0</v>
      </c>
      <c r="BJ123" s="24" t="s">
        <v>84</v>
      </c>
      <c r="BK123" s="246">
        <f>ROUND(I123*H123,2)</f>
        <v>0</v>
      </c>
      <c r="BL123" s="24" t="s">
        <v>247</v>
      </c>
      <c r="BM123" s="24" t="s">
        <v>578</v>
      </c>
    </row>
    <row r="124" s="1" customFormat="1">
      <c r="B124" s="46"/>
      <c r="C124" s="74"/>
      <c r="D124" s="247" t="s">
        <v>158</v>
      </c>
      <c r="E124" s="74"/>
      <c r="F124" s="248" t="s">
        <v>469</v>
      </c>
      <c r="G124" s="74"/>
      <c r="H124" s="74"/>
      <c r="I124" s="203"/>
      <c r="J124" s="74"/>
      <c r="K124" s="74"/>
      <c r="L124" s="72"/>
      <c r="M124" s="249"/>
      <c r="N124" s="47"/>
      <c r="O124" s="47"/>
      <c r="P124" s="47"/>
      <c r="Q124" s="47"/>
      <c r="R124" s="47"/>
      <c r="S124" s="47"/>
      <c r="T124" s="95"/>
      <c r="AT124" s="24" t="s">
        <v>158</v>
      </c>
      <c r="AU124" s="24" t="s">
        <v>86</v>
      </c>
    </row>
    <row r="125" s="12" customFormat="1">
      <c r="B125" s="251"/>
      <c r="C125" s="252"/>
      <c r="D125" s="247" t="s">
        <v>162</v>
      </c>
      <c r="E125" s="253" t="s">
        <v>23</v>
      </c>
      <c r="F125" s="254" t="s">
        <v>576</v>
      </c>
      <c r="G125" s="252"/>
      <c r="H125" s="255">
        <v>0.56399999999999995</v>
      </c>
      <c r="I125" s="256"/>
      <c r="J125" s="252"/>
      <c r="K125" s="252"/>
      <c r="L125" s="257"/>
      <c r="M125" s="258"/>
      <c r="N125" s="259"/>
      <c r="O125" s="259"/>
      <c r="P125" s="259"/>
      <c r="Q125" s="259"/>
      <c r="R125" s="259"/>
      <c r="S125" s="259"/>
      <c r="T125" s="260"/>
      <c r="AT125" s="261" t="s">
        <v>162</v>
      </c>
      <c r="AU125" s="261" t="s">
        <v>86</v>
      </c>
      <c r="AV125" s="12" t="s">
        <v>86</v>
      </c>
      <c r="AW125" s="12" t="s">
        <v>40</v>
      </c>
      <c r="AX125" s="12" t="s">
        <v>77</v>
      </c>
      <c r="AY125" s="261" t="s">
        <v>148</v>
      </c>
    </row>
    <row r="126" s="12" customFormat="1">
      <c r="B126" s="251"/>
      <c r="C126" s="252"/>
      <c r="D126" s="247" t="s">
        <v>162</v>
      </c>
      <c r="E126" s="253" t="s">
        <v>23</v>
      </c>
      <c r="F126" s="254" t="s">
        <v>577</v>
      </c>
      <c r="G126" s="252"/>
      <c r="H126" s="255">
        <v>0.90000000000000002</v>
      </c>
      <c r="I126" s="256"/>
      <c r="J126" s="252"/>
      <c r="K126" s="252"/>
      <c r="L126" s="257"/>
      <c r="M126" s="258"/>
      <c r="N126" s="259"/>
      <c r="O126" s="259"/>
      <c r="P126" s="259"/>
      <c r="Q126" s="259"/>
      <c r="R126" s="259"/>
      <c r="S126" s="259"/>
      <c r="T126" s="260"/>
      <c r="AT126" s="261" t="s">
        <v>162</v>
      </c>
      <c r="AU126" s="261" t="s">
        <v>86</v>
      </c>
      <c r="AV126" s="12" t="s">
        <v>86</v>
      </c>
      <c r="AW126" s="12" t="s">
        <v>40</v>
      </c>
      <c r="AX126" s="12" t="s">
        <v>77</v>
      </c>
      <c r="AY126" s="261" t="s">
        <v>148</v>
      </c>
    </row>
    <row r="127" s="13" customFormat="1">
      <c r="B127" s="262"/>
      <c r="C127" s="263"/>
      <c r="D127" s="247" t="s">
        <v>162</v>
      </c>
      <c r="E127" s="264" t="s">
        <v>23</v>
      </c>
      <c r="F127" s="265" t="s">
        <v>165</v>
      </c>
      <c r="G127" s="263"/>
      <c r="H127" s="266">
        <v>1.464</v>
      </c>
      <c r="I127" s="267"/>
      <c r="J127" s="263"/>
      <c r="K127" s="263"/>
      <c r="L127" s="268"/>
      <c r="M127" s="269"/>
      <c r="N127" s="270"/>
      <c r="O127" s="270"/>
      <c r="P127" s="270"/>
      <c r="Q127" s="270"/>
      <c r="R127" s="270"/>
      <c r="S127" s="270"/>
      <c r="T127" s="271"/>
      <c r="AT127" s="272" t="s">
        <v>162</v>
      </c>
      <c r="AU127" s="272" t="s">
        <v>86</v>
      </c>
      <c r="AV127" s="13" t="s">
        <v>156</v>
      </c>
      <c r="AW127" s="13" t="s">
        <v>40</v>
      </c>
      <c r="AX127" s="13" t="s">
        <v>84</v>
      </c>
      <c r="AY127" s="272" t="s">
        <v>148</v>
      </c>
    </row>
    <row r="128" s="1" customFormat="1" ht="16.5" customHeight="1">
      <c r="B128" s="46"/>
      <c r="C128" s="235" t="s">
        <v>227</v>
      </c>
      <c r="D128" s="235" t="s">
        <v>151</v>
      </c>
      <c r="E128" s="236" t="s">
        <v>470</v>
      </c>
      <c r="F128" s="237" t="s">
        <v>471</v>
      </c>
      <c r="G128" s="238" t="s">
        <v>154</v>
      </c>
      <c r="H128" s="239">
        <v>1.464</v>
      </c>
      <c r="I128" s="240"/>
      <c r="J128" s="241">
        <f>ROUND(I128*H128,2)</f>
        <v>0</v>
      </c>
      <c r="K128" s="237" t="s">
        <v>155</v>
      </c>
      <c r="L128" s="72"/>
      <c r="M128" s="242" t="s">
        <v>23</v>
      </c>
      <c r="N128" s="243" t="s">
        <v>48</v>
      </c>
      <c r="O128" s="47"/>
      <c r="P128" s="244">
        <f>O128*H128</f>
        <v>0</v>
      </c>
      <c r="Q128" s="244">
        <v>0.00023000000000000001</v>
      </c>
      <c r="R128" s="244">
        <f>Q128*H128</f>
        <v>0.00033671999999999999</v>
      </c>
      <c r="S128" s="244">
        <v>0</v>
      </c>
      <c r="T128" s="245">
        <f>S128*H128</f>
        <v>0</v>
      </c>
      <c r="AR128" s="24" t="s">
        <v>247</v>
      </c>
      <c r="AT128" s="24" t="s">
        <v>151</v>
      </c>
      <c r="AU128" s="24" t="s">
        <v>86</v>
      </c>
      <c r="AY128" s="24" t="s">
        <v>148</v>
      </c>
      <c r="BE128" s="246">
        <f>IF(N128="základní",J128,0)</f>
        <v>0</v>
      </c>
      <c r="BF128" s="246">
        <f>IF(N128="snížená",J128,0)</f>
        <v>0</v>
      </c>
      <c r="BG128" s="246">
        <f>IF(N128="zákl. přenesená",J128,0)</f>
        <v>0</v>
      </c>
      <c r="BH128" s="246">
        <f>IF(N128="sníž. přenesená",J128,0)</f>
        <v>0</v>
      </c>
      <c r="BI128" s="246">
        <f>IF(N128="nulová",J128,0)</f>
        <v>0</v>
      </c>
      <c r="BJ128" s="24" t="s">
        <v>84</v>
      </c>
      <c r="BK128" s="246">
        <f>ROUND(I128*H128,2)</f>
        <v>0</v>
      </c>
      <c r="BL128" s="24" t="s">
        <v>247</v>
      </c>
      <c r="BM128" s="24" t="s">
        <v>579</v>
      </c>
    </row>
    <row r="129" s="1" customFormat="1">
      <c r="B129" s="46"/>
      <c r="C129" s="74"/>
      <c r="D129" s="247" t="s">
        <v>158</v>
      </c>
      <c r="E129" s="74"/>
      <c r="F129" s="248" t="s">
        <v>473</v>
      </c>
      <c r="G129" s="74"/>
      <c r="H129" s="74"/>
      <c r="I129" s="203"/>
      <c r="J129" s="74"/>
      <c r="K129" s="74"/>
      <c r="L129" s="72"/>
      <c r="M129" s="249"/>
      <c r="N129" s="47"/>
      <c r="O129" s="47"/>
      <c r="P129" s="47"/>
      <c r="Q129" s="47"/>
      <c r="R129" s="47"/>
      <c r="S129" s="47"/>
      <c r="T129" s="95"/>
      <c r="AT129" s="24" t="s">
        <v>158</v>
      </c>
      <c r="AU129" s="24" t="s">
        <v>86</v>
      </c>
    </row>
    <row r="130" s="1" customFormat="1" ht="16.5" customHeight="1">
      <c r="B130" s="46"/>
      <c r="C130" s="235" t="s">
        <v>233</v>
      </c>
      <c r="D130" s="235" t="s">
        <v>151</v>
      </c>
      <c r="E130" s="236" t="s">
        <v>475</v>
      </c>
      <c r="F130" s="237" t="s">
        <v>476</v>
      </c>
      <c r="G130" s="238" t="s">
        <v>154</v>
      </c>
      <c r="H130" s="239">
        <v>1.464</v>
      </c>
      <c r="I130" s="240"/>
      <c r="J130" s="241">
        <f>ROUND(I130*H130,2)</f>
        <v>0</v>
      </c>
      <c r="K130" s="237" t="s">
        <v>155</v>
      </c>
      <c r="L130" s="72"/>
      <c r="M130" s="242" t="s">
        <v>23</v>
      </c>
      <c r="N130" s="243" t="s">
        <v>48</v>
      </c>
      <c r="O130" s="47"/>
      <c r="P130" s="244">
        <f>O130*H130</f>
        <v>0</v>
      </c>
      <c r="Q130" s="244">
        <v>0.00023000000000000001</v>
      </c>
      <c r="R130" s="244">
        <f>Q130*H130</f>
        <v>0.00033671999999999999</v>
      </c>
      <c r="S130" s="244">
        <v>0</v>
      </c>
      <c r="T130" s="245">
        <f>S130*H130</f>
        <v>0</v>
      </c>
      <c r="AR130" s="24" t="s">
        <v>247</v>
      </c>
      <c r="AT130" s="24" t="s">
        <v>151</v>
      </c>
      <c r="AU130" s="24" t="s">
        <v>86</v>
      </c>
      <c r="AY130" s="24" t="s">
        <v>148</v>
      </c>
      <c r="BE130" s="246">
        <f>IF(N130="základní",J130,0)</f>
        <v>0</v>
      </c>
      <c r="BF130" s="246">
        <f>IF(N130="snížená",J130,0)</f>
        <v>0</v>
      </c>
      <c r="BG130" s="246">
        <f>IF(N130="zákl. přenesená",J130,0)</f>
        <v>0</v>
      </c>
      <c r="BH130" s="246">
        <f>IF(N130="sníž. přenesená",J130,0)</f>
        <v>0</v>
      </c>
      <c r="BI130" s="246">
        <f>IF(N130="nulová",J130,0)</f>
        <v>0</v>
      </c>
      <c r="BJ130" s="24" t="s">
        <v>84</v>
      </c>
      <c r="BK130" s="246">
        <f>ROUND(I130*H130,2)</f>
        <v>0</v>
      </c>
      <c r="BL130" s="24" t="s">
        <v>247</v>
      </c>
      <c r="BM130" s="24" t="s">
        <v>580</v>
      </c>
    </row>
    <row r="131" s="1" customFormat="1">
      <c r="B131" s="46"/>
      <c r="C131" s="74"/>
      <c r="D131" s="247" t="s">
        <v>158</v>
      </c>
      <c r="E131" s="74"/>
      <c r="F131" s="248" t="s">
        <v>478</v>
      </c>
      <c r="G131" s="74"/>
      <c r="H131" s="74"/>
      <c r="I131" s="203"/>
      <c r="J131" s="74"/>
      <c r="K131" s="74"/>
      <c r="L131" s="72"/>
      <c r="M131" s="249"/>
      <c r="N131" s="47"/>
      <c r="O131" s="47"/>
      <c r="P131" s="47"/>
      <c r="Q131" s="47"/>
      <c r="R131" s="47"/>
      <c r="S131" s="47"/>
      <c r="T131" s="95"/>
      <c r="AT131" s="24" t="s">
        <v>158</v>
      </c>
      <c r="AU131" s="24" t="s">
        <v>86</v>
      </c>
    </row>
    <row r="132" s="12" customFormat="1">
      <c r="B132" s="251"/>
      <c r="C132" s="252"/>
      <c r="D132" s="247" t="s">
        <v>162</v>
      </c>
      <c r="E132" s="252"/>
      <c r="F132" s="254" t="s">
        <v>581</v>
      </c>
      <c r="G132" s="252"/>
      <c r="H132" s="255">
        <v>1.464</v>
      </c>
      <c r="I132" s="256"/>
      <c r="J132" s="252"/>
      <c r="K132" s="252"/>
      <c r="L132" s="257"/>
      <c r="M132" s="297"/>
      <c r="N132" s="298"/>
      <c r="O132" s="298"/>
      <c r="P132" s="298"/>
      <c r="Q132" s="298"/>
      <c r="R132" s="298"/>
      <c r="S132" s="298"/>
      <c r="T132" s="299"/>
      <c r="AT132" s="261" t="s">
        <v>162</v>
      </c>
      <c r="AU132" s="261" t="s">
        <v>86</v>
      </c>
      <c r="AV132" s="12" t="s">
        <v>86</v>
      </c>
      <c r="AW132" s="12" t="s">
        <v>6</v>
      </c>
      <c r="AX132" s="12" t="s">
        <v>84</v>
      </c>
      <c r="AY132" s="261" t="s">
        <v>148</v>
      </c>
    </row>
    <row r="133" s="1" customFormat="1" ht="6.96" customHeight="1">
      <c r="B133" s="67"/>
      <c r="C133" s="68"/>
      <c r="D133" s="68"/>
      <c r="E133" s="68"/>
      <c r="F133" s="68"/>
      <c r="G133" s="68"/>
      <c r="H133" s="68"/>
      <c r="I133" s="178"/>
      <c r="J133" s="68"/>
      <c r="K133" s="68"/>
      <c r="L133" s="72"/>
    </row>
  </sheetData>
  <sheetProtection sheet="1" autoFilter="0" formatColumns="0" formatRows="0" objects="1" scenarios="1" spinCount="100000" saltValue="BRClqAkbedXqkCBc3XeCpM/JD4obXlr0w57KJcx/C5qS0VQbRlvt6paPjpQF+8tPiSmVNqyO1kGL62Q/BN6ILg==" hashValue="1uJtOMrzoJmiHoJVLLXVd/517hUxcs99XnAmmICc9rC+rnTkgIsBERZcLZI8ysRSX1NT5tLSS0UhupOI9bfJyg==" algorithmName="SHA-512" password="CC35"/>
  <autoFilter ref="C78:K132"/>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113</v>
      </c>
      <c r="G1" s="151" t="s">
        <v>114</v>
      </c>
      <c r="H1" s="151"/>
      <c r="I1" s="152"/>
      <c r="J1" s="151" t="s">
        <v>115</v>
      </c>
      <c r="K1" s="150" t="s">
        <v>116</v>
      </c>
      <c r="L1" s="151" t="s">
        <v>117</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109</v>
      </c>
    </row>
    <row r="3" ht="6.96" customHeight="1">
      <c r="B3" s="25"/>
      <c r="C3" s="26"/>
      <c r="D3" s="26"/>
      <c r="E3" s="26"/>
      <c r="F3" s="26"/>
      <c r="G3" s="26"/>
      <c r="H3" s="26"/>
      <c r="I3" s="153"/>
      <c r="J3" s="26"/>
      <c r="K3" s="27"/>
      <c r="AT3" s="24" t="s">
        <v>86</v>
      </c>
    </row>
    <row r="4" ht="36.96" customHeight="1">
      <c r="B4" s="28"/>
      <c r="C4" s="29"/>
      <c r="D4" s="30" t="s">
        <v>118</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VD Předměřice, oprava nástaveb jezových pilířů</v>
      </c>
      <c r="F7" s="40"/>
      <c r="G7" s="40"/>
      <c r="H7" s="40"/>
      <c r="I7" s="154"/>
      <c r="J7" s="29"/>
      <c r="K7" s="31"/>
    </row>
    <row r="8" s="1" customFormat="1">
      <c r="B8" s="46"/>
      <c r="C8" s="47"/>
      <c r="D8" s="40" t="s">
        <v>119</v>
      </c>
      <c r="E8" s="47"/>
      <c r="F8" s="47"/>
      <c r="G8" s="47"/>
      <c r="H8" s="47"/>
      <c r="I8" s="156"/>
      <c r="J8" s="47"/>
      <c r="K8" s="51"/>
    </row>
    <row r="9" s="1" customFormat="1" ht="36.96" customHeight="1">
      <c r="B9" s="46"/>
      <c r="C9" s="47"/>
      <c r="D9" s="47"/>
      <c r="E9" s="157" t="s">
        <v>582</v>
      </c>
      <c r="F9" s="47"/>
      <c r="G9" s="47"/>
      <c r="H9" s="47"/>
      <c r="I9" s="156"/>
      <c r="J9" s="47"/>
      <c r="K9" s="51"/>
    </row>
    <row r="10" s="1" customFormat="1">
      <c r="B10" s="46"/>
      <c r="C10" s="47"/>
      <c r="D10" s="47"/>
      <c r="E10" s="47"/>
      <c r="F10" s="47"/>
      <c r="G10" s="47"/>
      <c r="H10" s="47"/>
      <c r="I10" s="156"/>
      <c r="J10" s="47"/>
      <c r="K10" s="51"/>
    </row>
    <row r="11" s="1" customFormat="1" ht="14.4" customHeight="1">
      <c r="B11" s="46"/>
      <c r="C11" s="47"/>
      <c r="D11" s="40" t="s">
        <v>20</v>
      </c>
      <c r="E11" s="47"/>
      <c r="F11" s="35" t="s">
        <v>21</v>
      </c>
      <c r="G11" s="47"/>
      <c r="H11" s="47"/>
      <c r="I11" s="158" t="s">
        <v>22</v>
      </c>
      <c r="J11" s="35" t="s">
        <v>23</v>
      </c>
      <c r="K11" s="51"/>
    </row>
    <row r="12" s="1" customFormat="1" ht="14.4" customHeight="1">
      <c r="B12" s="46"/>
      <c r="C12" s="47"/>
      <c r="D12" s="40" t="s">
        <v>24</v>
      </c>
      <c r="E12" s="47"/>
      <c r="F12" s="35" t="s">
        <v>25</v>
      </c>
      <c r="G12" s="47"/>
      <c r="H12" s="47"/>
      <c r="I12" s="158" t="s">
        <v>26</v>
      </c>
      <c r="J12" s="159" t="str">
        <f>'Rekapitulace stavby'!AN8</f>
        <v>4. 8. 2017</v>
      </c>
      <c r="K12" s="51"/>
    </row>
    <row r="13" s="1" customFormat="1" ht="10.8" customHeight="1">
      <c r="B13" s="46"/>
      <c r="C13" s="47"/>
      <c r="D13" s="47"/>
      <c r="E13" s="47"/>
      <c r="F13" s="47"/>
      <c r="G13" s="47"/>
      <c r="H13" s="47"/>
      <c r="I13" s="156"/>
      <c r="J13" s="47"/>
      <c r="K13" s="51"/>
    </row>
    <row r="14" s="1" customFormat="1" ht="14.4" customHeight="1">
      <c r="B14" s="46"/>
      <c r="C14" s="47"/>
      <c r="D14" s="40" t="s">
        <v>28</v>
      </c>
      <c r="E14" s="47"/>
      <c r="F14" s="47"/>
      <c r="G14" s="47"/>
      <c r="H14" s="47"/>
      <c r="I14" s="158" t="s">
        <v>29</v>
      </c>
      <c r="J14" s="35" t="s">
        <v>30</v>
      </c>
      <c r="K14" s="51"/>
    </row>
    <row r="15" s="1" customFormat="1" ht="18" customHeight="1">
      <c r="B15" s="46"/>
      <c r="C15" s="47"/>
      <c r="D15" s="47"/>
      <c r="E15" s="35" t="s">
        <v>31</v>
      </c>
      <c r="F15" s="47"/>
      <c r="G15" s="47"/>
      <c r="H15" s="47"/>
      <c r="I15" s="158" t="s">
        <v>32</v>
      </c>
      <c r="J15" s="35" t="s">
        <v>33</v>
      </c>
      <c r="K15" s="51"/>
    </row>
    <row r="16" s="1" customFormat="1" ht="6.96" customHeight="1">
      <c r="B16" s="46"/>
      <c r="C16" s="47"/>
      <c r="D16" s="47"/>
      <c r="E16" s="47"/>
      <c r="F16" s="47"/>
      <c r="G16" s="47"/>
      <c r="H16" s="47"/>
      <c r="I16" s="156"/>
      <c r="J16" s="47"/>
      <c r="K16" s="51"/>
    </row>
    <row r="17" s="1" customFormat="1" ht="14.4" customHeight="1">
      <c r="B17" s="46"/>
      <c r="C17" s="47"/>
      <c r="D17" s="40" t="s">
        <v>34</v>
      </c>
      <c r="E17" s="47"/>
      <c r="F17" s="47"/>
      <c r="G17" s="47"/>
      <c r="H17" s="47"/>
      <c r="I17" s="158"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58" t="s">
        <v>32</v>
      </c>
      <c r="J18" s="35" t="str">
        <f>IF('Rekapitulace stavby'!AN14="Vyplň údaj","",IF('Rekapitulace stavby'!AN14="","",'Rekapitulace stavby'!AN14))</f>
        <v/>
      </c>
      <c r="K18" s="51"/>
    </row>
    <row r="19" s="1" customFormat="1" ht="6.96" customHeight="1">
      <c r="B19" s="46"/>
      <c r="C19" s="47"/>
      <c r="D19" s="47"/>
      <c r="E19" s="47"/>
      <c r="F19" s="47"/>
      <c r="G19" s="47"/>
      <c r="H19" s="47"/>
      <c r="I19" s="156"/>
      <c r="J19" s="47"/>
      <c r="K19" s="51"/>
    </row>
    <row r="20" s="1" customFormat="1" ht="14.4" customHeight="1">
      <c r="B20" s="46"/>
      <c r="C20" s="47"/>
      <c r="D20" s="40" t="s">
        <v>36</v>
      </c>
      <c r="E20" s="47"/>
      <c r="F20" s="47"/>
      <c r="G20" s="47"/>
      <c r="H20" s="47"/>
      <c r="I20" s="158" t="s">
        <v>29</v>
      </c>
      <c r="J20" s="35" t="s">
        <v>37</v>
      </c>
      <c r="K20" s="51"/>
    </row>
    <row r="21" s="1" customFormat="1" ht="18" customHeight="1">
      <c r="B21" s="46"/>
      <c r="C21" s="47"/>
      <c r="D21" s="47"/>
      <c r="E21" s="35" t="s">
        <v>38</v>
      </c>
      <c r="F21" s="47"/>
      <c r="G21" s="47"/>
      <c r="H21" s="47"/>
      <c r="I21" s="158" t="s">
        <v>32</v>
      </c>
      <c r="J21" s="35" t="s">
        <v>39</v>
      </c>
      <c r="K21" s="51"/>
    </row>
    <row r="22" s="1" customFormat="1" ht="6.96" customHeight="1">
      <c r="B22" s="46"/>
      <c r="C22" s="47"/>
      <c r="D22" s="47"/>
      <c r="E22" s="47"/>
      <c r="F22" s="47"/>
      <c r="G22" s="47"/>
      <c r="H22" s="47"/>
      <c r="I22" s="156"/>
      <c r="J22" s="47"/>
      <c r="K22" s="51"/>
    </row>
    <row r="23" s="1" customFormat="1" ht="14.4" customHeight="1">
      <c r="B23" s="46"/>
      <c r="C23" s="47"/>
      <c r="D23" s="40" t="s">
        <v>41</v>
      </c>
      <c r="E23" s="47"/>
      <c r="F23" s="47"/>
      <c r="G23" s="47"/>
      <c r="H23" s="47"/>
      <c r="I23" s="156"/>
      <c r="J23" s="47"/>
      <c r="K23" s="51"/>
    </row>
    <row r="24" s="7" customFormat="1" ht="16.5" customHeight="1">
      <c r="B24" s="160"/>
      <c r="C24" s="161"/>
      <c r="D24" s="161"/>
      <c r="E24" s="44" t="s">
        <v>23</v>
      </c>
      <c r="F24" s="44"/>
      <c r="G24" s="44"/>
      <c r="H24" s="44"/>
      <c r="I24" s="162"/>
      <c r="J24" s="161"/>
      <c r="K24" s="163"/>
    </row>
    <row r="25" s="1" customFormat="1" ht="6.96" customHeight="1">
      <c r="B25" s="46"/>
      <c r="C25" s="47"/>
      <c r="D25" s="47"/>
      <c r="E25" s="47"/>
      <c r="F25" s="47"/>
      <c r="G25" s="47"/>
      <c r="H25" s="47"/>
      <c r="I25" s="156"/>
      <c r="J25" s="47"/>
      <c r="K25" s="51"/>
    </row>
    <row r="26" s="1" customFormat="1" ht="6.96" customHeight="1">
      <c r="B26" s="46"/>
      <c r="C26" s="47"/>
      <c r="D26" s="106"/>
      <c r="E26" s="106"/>
      <c r="F26" s="106"/>
      <c r="G26" s="106"/>
      <c r="H26" s="106"/>
      <c r="I26" s="164"/>
      <c r="J26" s="106"/>
      <c r="K26" s="165"/>
    </row>
    <row r="27" s="1" customFormat="1" ht="25.44" customHeight="1">
      <c r="B27" s="46"/>
      <c r="C27" s="47"/>
      <c r="D27" s="166" t="s">
        <v>43</v>
      </c>
      <c r="E27" s="47"/>
      <c r="F27" s="47"/>
      <c r="G27" s="47"/>
      <c r="H27" s="47"/>
      <c r="I27" s="156"/>
      <c r="J27" s="167">
        <f>ROUND(J79,2)</f>
        <v>0</v>
      </c>
      <c r="K27" s="51"/>
    </row>
    <row r="28" s="1" customFormat="1" ht="6.96" customHeight="1">
      <c r="B28" s="46"/>
      <c r="C28" s="47"/>
      <c r="D28" s="106"/>
      <c r="E28" s="106"/>
      <c r="F28" s="106"/>
      <c r="G28" s="106"/>
      <c r="H28" s="106"/>
      <c r="I28" s="164"/>
      <c r="J28" s="106"/>
      <c r="K28" s="165"/>
    </row>
    <row r="29" s="1" customFormat="1" ht="14.4" customHeight="1">
      <c r="B29" s="46"/>
      <c r="C29" s="47"/>
      <c r="D29" s="47"/>
      <c r="E29" s="47"/>
      <c r="F29" s="52" t="s">
        <v>45</v>
      </c>
      <c r="G29" s="47"/>
      <c r="H29" s="47"/>
      <c r="I29" s="168" t="s">
        <v>44</v>
      </c>
      <c r="J29" s="52" t="s">
        <v>46</v>
      </c>
      <c r="K29" s="51"/>
    </row>
    <row r="30" s="1" customFormat="1" ht="14.4" customHeight="1">
      <c r="B30" s="46"/>
      <c r="C30" s="47"/>
      <c r="D30" s="55" t="s">
        <v>47</v>
      </c>
      <c r="E30" s="55" t="s">
        <v>48</v>
      </c>
      <c r="F30" s="169">
        <f>ROUND(SUM(BE79:BE141), 2)</f>
        <v>0</v>
      </c>
      <c r="G30" s="47"/>
      <c r="H30" s="47"/>
      <c r="I30" s="170">
        <v>0.20999999999999999</v>
      </c>
      <c r="J30" s="169">
        <f>ROUND(ROUND((SUM(BE79:BE141)), 2)*I30, 2)</f>
        <v>0</v>
      </c>
      <c r="K30" s="51"/>
    </row>
    <row r="31" s="1" customFormat="1" ht="14.4" customHeight="1">
      <c r="B31" s="46"/>
      <c r="C31" s="47"/>
      <c r="D31" s="47"/>
      <c r="E31" s="55" t="s">
        <v>49</v>
      </c>
      <c r="F31" s="169">
        <f>ROUND(SUM(BF79:BF141), 2)</f>
        <v>0</v>
      </c>
      <c r="G31" s="47"/>
      <c r="H31" s="47"/>
      <c r="I31" s="170">
        <v>0.14999999999999999</v>
      </c>
      <c r="J31" s="169">
        <f>ROUND(ROUND((SUM(BF79:BF141)), 2)*I31, 2)</f>
        <v>0</v>
      </c>
      <c r="K31" s="51"/>
    </row>
    <row r="32" hidden="1" s="1" customFormat="1" ht="14.4" customHeight="1">
      <c r="B32" s="46"/>
      <c r="C32" s="47"/>
      <c r="D32" s="47"/>
      <c r="E32" s="55" t="s">
        <v>50</v>
      </c>
      <c r="F32" s="169">
        <f>ROUND(SUM(BG79:BG141), 2)</f>
        <v>0</v>
      </c>
      <c r="G32" s="47"/>
      <c r="H32" s="47"/>
      <c r="I32" s="170">
        <v>0.20999999999999999</v>
      </c>
      <c r="J32" s="169">
        <v>0</v>
      </c>
      <c r="K32" s="51"/>
    </row>
    <row r="33" hidden="1" s="1" customFormat="1" ht="14.4" customHeight="1">
      <c r="B33" s="46"/>
      <c r="C33" s="47"/>
      <c r="D33" s="47"/>
      <c r="E33" s="55" t="s">
        <v>51</v>
      </c>
      <c r="F33" s="169">
        <f>ROUND(SUM(BH79:BH141), 2)</f>
        <v>0</v>
      </c>
      <c r="G33" s="47"/>
      <c r="H33" s="47"/>
      <c r="I33" s="170">
        <v>0.14999999999999999</v>
      </c>
      <c r="J33" s="169">
        <v>0</v>
      </c>
      <c r="K33" s="51"/>
    </row>
    <row r="34" hidden="1" s="1" customFormat="1" ht="14.4" customHeight="1">
      <c r="B34" s="46"/>
      <c r="C34" s="47"/>
      <c r="D34" s="47"/>
      <c r="E34" s="55" t="s">
        <v>52</v>
      </c>
      <c r="F34" s="169">
        <f>ROUND(SUM(BI79:BI141), 2)</f>
        <v>0</v>
      </c>
      <c r="G34" s="47"/>
      <c r="H34" s="47"/>
      <c r="I34" s="170">
        <v>0</v>
      </c>
      <c r="J34" s="169">
        <v>0</v>
      </c>
      <c r="K34" s="51"/>
    </row>
    <row r="35" s="1" customFormat="1" ht="6.96" customHeight="1">
      <c r="B35" s="46"/>
      <c r="C35" s="47"/>
      <c r="D35" s="47"/>
      <c r="E35" s="47"/>
      <c r="F35" s="47"/>
      <c r="G35" s="47"/>
      <c r="H35" s="47"/>
      <c r="I35" s="156"/>
      <c r="J35" s="47"/>
      <c r="K35" s="51"/>
    </row>
    <row r="36" s="1" customFormat="1" ht="25.44" customHeight="1">
      <c r="B36" s="46"/>
      <c r="C36" s="171"/>
      <c r="D36" s="172" t="s">
        <v>53</v>
      </c>
      <c r="E36" s="98"/>
      <c r="F36" s="98"/>
      <c r="G36" s="173" t="s">
        <v>54</v>
      </c>
      <c r="H36" s="174" t="s">
        <v>55</v>
      </c>
      <c r="I36" s="175"/>
      <c r="J36" s="176">
        <f>SUM(J27:J34)</f>
        <v>0</v>
      </c>
      <c r="K36" s="177"/>
    </row>
    <row r="37" s="1" customFormat="1" ht="14.4" customHeight="1">
      <c r="B37" s="67"/>
      <c r="C37" s="68"/>
      <c r="D37" s="68"/>
      <c r="E37" s="68"/>
      <c r="F37" s="68"/>
      <c r="G37" s="68"/>
      <c r="H37" s="68"/>
      <c r="I37" s="178"/>
      <c r="J37" s="68"/>
      <c r="K37" s="69"/>
    </row>
    <row r="41" s="1" customFormat="1" ht="6.96" customHeight="1">
      <c r="B41" s="179"/>
      <c r="C41" s="180"/>
      <c r="D41" s="180"/>
      <c r="E41" s="180"/>
      <c r="F41" s="180"/>
      <c r="G41" s="180"/>
      <c r="H41" s="180"/>
      <c r="I41" s="181"/>
      <c r="J41" s="180"/>
      <c r="K41" s="182"/>
    </row>
    <row r="42" s="1" customFormat="1" ht="36.96" customHeight="1">
      <c r="B42" s="46"/>
      <c r="C42" s="30" t="s">
        <v>123</v>
      </c>
      <c r="D42" s="47"/>
      <c r="E42" s="47"/>
      <c r="F42" s="47"/>
      <c r="G42" s="47"/>
      <c r="H42" s="47"/>
      <c r="I42" s="156"/>
      <c r="J42" s="47"/>
      <c r="K42" s="51"/>
    </row>
    <row r="43" s="1" customFormat="1" ht="6.96" customHeight="1">
      <c r="B43" s="46"/>
      <c r="C43" s="47"/>
      <c r="D43" s="47"/>
      <c r="E43" s="47"/>
      <c r="F43" s="47"/>
      <c r="G43" s="47"/>
      <c r="H43" s="47"/>
      <c r="I43" s="156"/>
      <c r="J43" s="47"/>
      <c r="K43" s="51"/>
    </row>
    <row r="44" s="1" customFormat="1" ht="14.4" customHeight="1">
      <c r="B44" s="46"/>
      <c r="C44" s="40" t="s">
        <v>18</v>
      </c>
      <c r="D44" s="47"/>
      <c r="E44" s="47"/>
      <c r="F44" s="47"/>
      <c r="G44" s="47"/>
      <c r="H44" s="47"/>
      <c r="I44" s="156"/>
      <c r="J44" s="47"/>
      <c r="K44" s="51"/>
    </row>
    <row r="45" s="1" customFormat="1" ht="16.5" customHeight="1">
      <c r="B45" s="46"/>
      <c r="C45" s="47"/>
      <c r="D45" s="47"/>
      <c r="E45" s="155" t="str">
        <f>E7</f>
        <v>VD Předměřice, oprava nástaveb jezových pilířů</v>
      </c>
      <c r="F45" s="40"/>
      <c r="G45" s="40"/>
      <c r="H45" s="40"/>
      <c r="I45" s="156"/>
      <c r="J45" s="47"/>
      <c r="K45" s="51"/>
    </row>
    <row r="46" s="1" customFormat="1" ht="14.4" customHeight="1">
      <c r="B46" s="46"/>
      <c r="C46" s="40" t="s">
        <v>119</v>
      </c>
      <c r="D46" s="47"/>
      <c r="E46" s="47"/>
      <c r="F46" s="47"/>
      <c r="G46" s="47"/>
      <c r="H46" s="47"/>
      <c r="I46" s="156"/>
      <c r="J46" s="47"/>
      <c r="K46" s="51"/>
    </row>
    <row r="47" s="1" customFormat="1" ht="17.25" customHeight="1">
      <c r="B47" s="46"/>
      <c r="C47" s="47"/>
      <c r="D47" s="47"/>
      <c r="E47" s="157" t="str">
        <f>E9</f>
        <v>SO 04 - Osazení nových klempířských prvků</v>
      </c>
      <c r="F47" s="47"/>
      <c r="G47" s="47"/>
      <c r="H47" s="47"/>
      <c r="I47" s="156"/>
      <c r="J47" s="47"/>
      <c r="K47" s="51"/>
    </row>
    <row r="48" s="1" customFormat="1" ht="6.96" customHeight="1">
      <c r="B48" s="46"/>
      <c r="C48" s="47"/>
      <c r="D48" s="47"/>
      <c r="E48" s="47"/>
      <c r="F48" s="47"/>
      <c r="G48" s="47"/>
      <c r="H48" s="47"/>
      <c r="I48" s="156"/>
      <c r="J48" s="47"/>
      <c r="K48" s="51"/>
    </row>
    <row r="49" s="1" customFormat="1" ht="18" customHeight="1">
      <c r="B49" s="46"/>
      <c r="C49" s="40" t="s">
        <v>24</v>
      </c>
      <c r="D49" s="47"/>
      <c r="E49" s="47"/>
      <c r="F49" s="35" t="str">
        <f>F12</f>
        <v>Předměřice</v>
      </c>
      <c r="G49" s="47"/>
      <c r="H49" s="47"/>
      <c r="I49" s="158" t="s">
        <v>26</v>
      </c>
      <c r="J49" s="159" t="str">
        <f>IF(J12="","",J12)</f>
        <v>4. 8. 2017</v>
      </c>
      <c r="K49" s="51"/>
    </row>
    <row r="50" s="1" customFormat="1" ht="6.96" customHeight="1">
      <c r="B50" s="46"/>
      <c r="C50" s="47"/>
      <c r="D50" s="47"/>
      <c r="E50" s="47"/>
      <c r="F50" s="47"/>
      <c r="G50" s="47"/>
      <c r="H50" s="47"/>
      <c r="I50" s="156"/>
      <c r="J50" s="47"/>
      <c r="K50" s="51"/>
    </row>
    <row r="51" s="1" customFormat="1">
      <c r="B51" s="46"/>
      <c r="C51" s="40" t="s">
        <v>28</v>
      </c>
      <c r="D51" s="47"/>
      <c r="E51" s="47"/>
      <c r="F51" s="35" t="str">
        <f>E15</f>
        <v>Povodí Labe, státní podnik</v>
      </c>
      <c r="G51" s="47"/>
      <c r="H51" s="47"/>
      <c r="I51" s="158" t="s">
        <v>36</v>
      </c>
      <c r="J51" s="44" t="str">
        <f>E21</f>
        <v>HG Partner, s.r.o.</v>
      </c>
      <c r="K51" s="51"/>
    </row>
    <row r="52" s="1" customFormat="1" ht="14.4" customHeight="1">
      <c r="B52" s="46"/>
      <c r="C52" s="40" t="s">
        <v>34</v>
      </c>
      <c r="D52" s="47"/>
      <c r="E52" s="47"/>
      <c r="F52" s="35" t="str">
        <f>IF(E18="","",E18)</f>
        <v/>
      </c>
      <c r="G52" s="47"/>
      <c r="H52" s="47"/>
      <c r="I52" s="156"/>
      <c r="J52" s="183"/>
      <c r="K52" s="51"/>
    </row>
    <row r="53" s="1" customFormat="1" ht="10.32" customHeight="1">
      <c r="B53" s="46"/>
      <c r="C53" s="47"/>
      <c r="D53" s="47"/>
      <c r="E53" s="47"/>
      <c r="F53" s="47"/>
      <c r="G53" s="47"/>
      <c r="H53" s="47"/>
      <c r="I53" s="156"/>
      <c r="J53" s="47"/>
      <c r="K53" s="51"/>
    </row>
    <row r="54" s="1" customFormat="1" ht="29.28" customHeight="1">
      <c r="B54" s="46"/>
      <c r="C54" s="184" t="s">
        <v>124</v>
      </c>
      <c r="D54" s="171"/>
      <c r="E54" s="171"/>
      <c r="F54" s="171"/>
      <c r="G54" s="171"/>
      <c r="H54" s="171"/>
      <c r="I54" s="185"/>
      <c r="J54" s="186" t="s">
        <v>125</v>
      </c>
      <c r="K54" s="187"/>
    </row>
    <row r="55" s="1" customFormat="1" ht="10.32" customHeight="1">
      <c r="B55" s="46"/>
      <c r="C55" s="47"/>
      <c r="D55" s="47"/>
      <c r="E55" s="47"/>
      <c r="F55" s="47"/>
      <c r="G55" s="47"/>
      <c r="H55" s="47"/>
      <c r="I55" s="156"/>
      <c r="J55" s="47"/>
      <c r="K55" s="51"/>
    </row>
    <row r="56" s="1" customFormat="1" ht="29.28" customHeight="1">
      <c r="B56" s="46"/>
      <c r="C56" s="188" t="s">
        <v>126</v>
      </c>
      <c r="D56" s="47"/>
      <c r="E56" s="47"/>
      <c r="F56" s="47"/>
      <c r="G56" s="47"/>
      <c r="H56" s="47"/>
      <c r="I56" s="156"/>
      <c r="J56" s="167">
        <f>J79</f>
        <v>0</v>
      </c>
      <c r="K56" s="51"/>
      <c r="AU56" s="24" t="s">
        <v>127</v>
      </c>
    </row>
    <row r="57" s="8" customFormat="1" ht="24.96" customHeight="1">
      <c r="B57" s="189"/>
      <c r="C57" s="190"/>
      <c r="D57" s="191" t="s">
        <v>427</v>
      </c>
      <c r="E57" s="192"/>
      <c r="F57" s="192"/>
      <c r="G57" s="192"/>
      <c r="H57" s="192"/>
      <c r="I57" s="193"/>
      <c r="J57" s="194">
        <f>J80</f>
        <v>0</v>
      </c>
      <c r="K57" s="195"/>
    </row>
    <row r="58" s="9" customFormat="1" ht="19.92" customHeight="1">
      <c r="B58" s="196"/>
      <c r="C58" s="197"/>
      <c r="D58" s="198" t="s">
        <v>583</v>
      </c>
      <c r="E58" s="199"/>
      <c r="F58" s="199"/>
      <c r="G58" s="199"/>
      <c r="H58" s="199"/>
      <c r="I58" s="200"/>
      <c r="J58" s="201">
        <f>J81</f>
        <v>0</v>
      </c>
      <c r="K58" s="202"/>
    </row>
    <row r="59" s="9" customFormat="1" ht="19.92" customHeight="1">
      <c r="B59" s="196"/>
      <c r="C59" s="197"/>
      <c r="D59" s="198" t="s">
        <v>539</v>
      </c>
      <c r="E59" s="199"/>
      <c r="F59" s="199"/>
      <c r="G59" s="199"/>
      <c r="H59" s="199"/>
      <c r="I59" s="200"/>
      <c r="J59" s="201">
        <f>J124</f>
        <v>0</v>
      </c>
      <c r="K59" s="202"/>
    </row>
    <row r="60" s="1" customFormat="1" ht="21.84" customHeight="1">
      <c r="B60" s="46"/>
      <c r="C60" s="47"/>
      <c r="D60" s="47"/>
      <c r="E60" s="47"/>
      <c r="F60" s="47"/>
      <c r="G60" s="47"/>
      <c r="H60" s="47"/>
      <c r="I60" s="156"/>
      <c r="J60" s="47"/>
      <c r="K60" s="51"/>
    </row>
    <row r="61" s="1" customFormat="1" ht="6.96" customHeight="1">
      <c r="B61" s="67"/>
      <c r="C61" s="68"/>
      <c r="D61" s="68"/>
      <c r="E61" s="68"/>
      <c r="F61" s="68"/>
      <c r="G61" s="68"/>
      <c r="H61" s="68"/>
      <c r="I61" s="178"/>
      <c r="J61" s="68"/>
      <c r="K61" s="69"/>
    </row>
    <row r="65" s="1" customFormat="1" ht="6.96" customHeight="1">
      <c r="B65" s="70"/>
      <c r="C65" s="71"/>
      <c r="D65" s="71"/>
      <c r="E65" s="71"/>
      <c r="F65" s="71"/>
      <c r="G65" s="71"/>
      <c r="H65" s="71"/>
      <c r="I65" s="181"/>
      <c r="J65" s="71"/>
      <c r="K65" s="71"/>
      <c r="L65" s="72"/>
    </row>
    <row r="66" s="1" customFormat="1" ht="36.96" customHeight="1">
      <c r="B66" s="46"/>
      <c r="C66" s="73" t="s">
        <v>132</v>
      </c>
      <c r="D66" s="74"/>
      <c r="E66" s="74"/>
      <c r="F66" s="74"/>
      <c r="G66" s="74"/>
      <c r="H66" s="74"/>
      <c r="I66" s="203"/>
      <c r="J66" s="74"/>
      <c r="K66" s="74"/>
      <c r="L66" s="72"/>
    </row>
    <row r="67" s="1" customFormat="1" ht="6.96" customHeight="1">
      <c r="B67" s="46"/>
      <c r="C67" s="74"/>
      <c r="D67" s="74"/>
      <c r="E67" s="74"/>
      <c r="F67" s="74"/>
      <c r="G67" s="74"/>
      <c r="H67" s="74"/>
      <c r="I67" s="203"/>
      <c r="J67" s="74"/>
      <c r="K67" s="74"/>
      <c r="L67" s="72"/>
    </row>
    <row r="68" s="1" customFormat="1" ht="14.4" customHeight="1">
      <c r="B68" s="46"/>
      <c r="C68" s="76" t="s">
        <v>18</v>
      </c>
      <c r="D68" s="74"/>
      <c r="E68" s="74"/>
      <c r="F68" s="74"/>
      <c r="G68" s="74"/>
      <c r="H68" s="74"/>
      <c r="I68" s="203"/>
      <c r="J68" s="74"/>
      <c r="K68" s="74"/>
      <c r="L68" s="72"/>
    </row>
    <row r="69" s="1" customFormat="1" ht="16.5" customHeight="1">
      <c r="B69" s="46"/>
      <c r="C69" s="74"/>
      <c r="D69" s="74"/>
      <c r="E69" s="204" t="str">
        <f>E7</f>
        <v>VD Předměřice, oprava nástaveb jezových pilířů</v>
      </c>
      <c r="F69" s="76"/>
      <c r="G69" s="76"/>
      <c r="H69" s="76"/>
      <c r="I69" s="203"/>
      <c r="J69" s="74"/>
      <c r="K69" s="74"/>
      <c r="L69" s="72"/>
    </row>
    <row r="70" s="1" customFormat="1" ht="14.4" customHeight="1">
      <c r="B70" s="46"/>
      <c r="C70" s="76" t="s">
        <v>119</v>
      </c>
      <c r="D70" s="74"/>
      <c r="E70" s="74"/>
      <c r="F70" s="74"/>
      <c r="G70" s="74"/>
      <c r="H70" s="74"/>
      <c r="I70" s="203"/>
      <c r="J70" s="74"/>
      <c r="K70" s="74"/>
      <c r="L70" s="72"/>
    </row>
    <row r="71" s="1" customFormat="1" ht="17.25" customHeight="1">
      <c r="B71" s="46"/>
      <c r="C71" s="74"/>
      <c r="D71" s="74"/>
      <c r="E71" s="82" t="str">
        <f>E9</f>
        <v>SO 04 - Osazení nových klempířských prvků</v>
      </c>
      <c r="F71" s="74"/>
      <c r="G71" s="74"/>
      <c r="H71" s="74"/>
      <c r="I71" s="203"/>
      <c r="J71" s="74"/>
      <c r="K71" s="74"/>
      <c r="L71" s="72"/>
    </row>
    <row r="72" s="1" customFormat="1" ht="6.96" customHeight="1">
      <c r="B72" s="46"/>
      <c r="C72" s="74"/>
      <c r="D72" s="74"/>
      <c r="E72" s="74"/>
      <c r="F72" s="74"/>
      <c r="G72" s="74"/>
      <c r="H72" s="74"/>
      <c r="I72" s="203"/>
      <c r="J72" s="74"/>
      <c r="K72" s="74"/>
      <c r="L72" s="72"/>
    </row>
    <row r="73" s="1" customFormat="1" ht="18" customHeight="1">
      <c r="B73" s="46"/>
      <c r="C73" s="76" t="s">
        <v>24</v>
      </c>
      <c r="D73" s="74"/>
      <c r="E73" s="74"/>
      <c r="F73" s="207" t="str">
        <f>F12</f>
        <v>Předměřice</v>
      </c>
      <c r="G73" s="74"/>
      <c r="H73" s="74"/>
      <c r="I73" s="208" t="s">
        <v>26</v>
      </c>
      <c r="J73" s="85" t="str">
        <f>IF(J12="","",J12)</f>
        <v>4. 8. 2017</v>
      </c>
      <c r="K73" s="74"/>
      <c r="L73" s="72"/>
    </row>
    <row r="74" s="1" customFormat="1" ht="6.96" customHeight="1">
      <c r="B74" s="46"/>
      <c r="C74" s="74"/>
      <c r="D74" s="74"/>
      <c r="E74" s="74"/>
      <c r="F74" s="74"/>
      <c r="G74" s="74"/>
      <c r="H74" s="74"/>
      <c r="I74" s="203"/>
      <c r="J74" s="74"/>
      <c r="K74" s="74"/>
      <c r="L74" s="72"/>
    </row>
    <row r="75" s="1" customFormat="1">
      <c r="B75" s="46"/>
      <c r="C75" s="76" t="s">
        <v>28</v>
      </c>
      <c r="D75" s="74"/>
      <c r="E75" s="74"/>
      <c r="F75" s="207" t="str">
        <f>E15</f>
        <v>Povodí Labe, státní podnik</v>
      </c>
      <c r="G75" s="74"/>
      <c r="H75" s="74"/>
      <c r="I75" s="208" t="s">
        <v>36</v>
      </c>
      <c r="J75" s="207" t="str">
        <f>E21</f>
        <v>HG Partner, s.r.o.</v>
      </c>
      <c r="K75" s="74"/>
      <c r="L75" s="72"/>
    </row>
    <row r="76" s="1" customFormat="1" ht="14.4" customHeight="1">
      <c r="B76" s="46"/>
      <c r="C76" s="76" t="s">
        <v>34</v>
      </c>
      <c r="D76" s="74"/>
      <c r="E76" s="74"/>
      <c r="F76" s="207" t="str">
        <f>IF(E18="","",E18)</f>
        <v/>
      </c>
      <c r="G76" s="74"/>
      <c r="H76" s="74"/>
      <c r="I76" s="203"/>
      <c r="J76" s="74"/>
      <c r="K76" s="74"/>
      <c r="L76" s="72"/>
    </row>
    <row r="77" s="1" customFormat="1" ht="10.32" customHeight="1">
      <c r="B77" s="46"/>
      <c r="C77" s="74"/>
      <c r="D77" s="74"/>
      <c r="E77" s="74"/>
      <c r="F77" s="74"/>
      <c r="G77" s="74"/>
      <c r="H77" s="74"/>
      <c r="I77" s="203"/>
      <c r="J77" s="74"/>
      <c r="K77" s="74"/>
      <c r="L77" s="72"/>
    </row>
    <row r="78" s="10" customFormat="1" ht="29.28" customHeight="1">
      <c r="B78" s="209"/>
      <c r="C78" s="210" t="s">
        <v>133</v>
      </c>
      <c r="D78" s="211" t="s">
        <v>62</v>
      </c>
      <c r="E78" s="211" t="s">
        <v>58</v>
      </c>
      <c r="F78" s="211" t="s">
        <v>134</v>
      </c>
      <c r="G78" s="211" t="s">
        <v>135</v>
      </c>
      <c r="H78" s="211" t="s">
        <v>136</v>
      </c>
      <c r="I78" s="212" t="s">
        <v>137</v>
      </c>
      <c r="J78" s="211" t="s">
        <v>125</v>
      </c>
      <c r="K78" s="213" t="s">
        <v>138</v>
      </c>
      <c r="L78" s="214"/>
      <c r="M78" s="102" t="s">
        <v>139</v>
      </c>
      <c r="N78" s="103" t="s">
        <v>47</v>
      </c>
      <c r="O78" s="103" t="s">
        <v>140</v>
      </c>
      <c r="P78" s="103" t="s">
        <v>141</v>
      </c>
      <c r="Q78" s="103" t="s">
        <v>142</v>
      </c>
      <c r="R78" s="103" t="s">
        <v>143</v>
      </c>
      <c r="S78" s="103" t="s">
        <v>144</v>
      </c>
      <c r="T78" s="104" t="s">
        <v>145</v>
      </c>
    </row>
    <row r="79" s="1" customFormat="1" ht="29.28" customHeight="1">
      <c r="B79" s="46"/>
      <c r="C79" s="108" t="s">
        <v>126</v>
      </c>
      <c r="D79" s="74"/>
      <c r="E79" s="74"/>
      <c r="F79" s="74"/>
      <c r="G79" s="74"/>
      <c r="H79" s="74"/>
      <c r="I79" s="203"/>
      <c r="J79" s="215">
        <f>BK79</f>
        <v>0</v>
      </c>
      <c r="K79" s="74"/>
      <c r="L79" s="72"/>
      <c r="M79" s="105"/>
      <c r="N79" s="106"/>
      <c r="O79" s="106"/>
      <c r="P79" s="216">
        <f>P80</f>
        <v>0</v>
      </c>
      <c r="Q79" s="106"/>
      <c r="R79" s="216">
        <f>R80</f>
        <v>0.46340415999999995</v>
      </c>
      <c r="S79" s="106"/>
      <c r="T79" s="217">
        <f>T80</f>
        <v>0</v>
      </c>
      <c r="AT79" s="24" t="s">
        <v>76</v>
      </c>
      <c r="AU79" s="24" t="s">
        <v>127</v>
      </c>
      <c r="BK79" s="218">
        <f>BK80</f>
        <v>0</v>
      </c>
    </row>
    <row r="80" s="11" customFormat="1" ht="37.44" customHeight="1">
      <c r="B80" s="219"/>
      <c r="C80" s="220"/>
      <c r="D80" s="221" t="s">
        <v>76</v>
      </c>
      <c r="E80" s="222" t="s">
        <v>430</v>
      </c>
      <c r="F80" s="222" t="s">
        <v>431</v>
      </c>
      <c r="G80" s="220"/>
      <c r="H80" s="220"/>
      <c r="I80" s="223"/>
      <c r="J80" s="224">
        <f>BK80</f>
        <v>0</v>
      </c>
      <c r="K80" s="220"/>
      <c r="L80" s="225"/>
      <c r="M80" s="226"/>
      <c r="N80" s="227"/>
      <c r="O80" s="227"/>
      <c r="P80" s="228">
        <f>P81+P124</f>
        <v>0</v>
      </c>
      <c r="Q80" s="227"/>
      <c r="R80" s="228">
        <f>R81+R124</f>
        <v>0.46340415999999995</v>
      </c>
      <c r="S80" s="227"/>
      <c r="T80" s="229">
        <f>T81+T124</f>
        <v>0</v>
      </c>
      <c r="AR80" s="230" t="s">
        <v>86</v>
      </c>
      <c r="AT80" s="231" t="s">
        <v>76</v>
      </c>
      <c r="AU80" s="231" t="s">
        <v>77</v>
      </c>
      <c r="AY80" s="230" t="s">
        <v>148</v>
      </c>
      <c r="BK80" s="232">
        <f>BK81+BK124</f>
        <v>0</v>
      </c>
    </row>
    <row r="81" s="11" customFormat="1" ht="19.92" customHeight="1">
      <c r="B81" s="219"/>
      <c r="C81" s="220"/>
      <c r="D81" s="221" t="s">
        <v>76</v>
      </c>
      <c r="E81" s="233" t="s">
        <v>584</v>
      </c>
      <c r="F81" s="233" t="s">
        <v>585</v>
      </c>
      <c r="G81" s="220"/>
      <c r="H81" s="220"/>
      <c r="I81" s="223"/>
      <c r="J81" s="234">
        <f>BK81</f>
        <v>0</v>
      </c>
      <c r="K81" s="220"/>
      <c r="L81" s="225"/>
      <c r="M81" s="226"/>
      <c r="N81" s="227"/>
      <c r="O81" s="227"/>
      <c r="P81" s="228">
        <f>SUM(P82:P123)</f>
        <v>0</v>
      </c>
      <c r="Q81" s="227"/>
      <c r="R81" s="228">
        <f>SUM(R82:R123)</f>
        <v>0.46052799999999994</v>
      </c>
      <c r="S81" s="227"/>
      <c r="T81" s="229">
        <f>SUM(T82:T123)</f>
        <v>0</v>
      </c>
      <c r="AR81" s="230" t="s">
        <v>86</v>
      </c>
      <c r="AT81" s="231" t="s">
        <v>76</v>
      </c>
      <c r="AU81" s="231" t="s">
        <v>84</v>
      </c>
      <c r="AY81" s="230" t="s">
        <v>148</v>
      </c>
      <c r="BK81" s="232">
        <f>SUM(BK82:BK123)</f>
        <v>0</v>
      </c>
    </row>
    <row r="82" s="1" customFormat="1" ht="16.5" customHeight="1">
      <c r="B82" s="46"/>
      <c r="C82" s="235" t="s">
        <v>84</v>
      </c>
      <c r="D82" s="235" t="s">
        <v>151</v>
      </c>
      <c r="E82" s="236" t="s">
        <v>586</v>
      </c>
      <c r="F82" s="237" t="s">
        <v>587</v>
      </c>
      <c r="G82" s="238" t="s">
        <v>436</v>
      </c>
      <c r="H82" s="239">
        <v>32.399999999999999</v>
      </c>
      <c r="I82" s="240"/>
      <c r="J82" s="241">
        <f>ROUND(I82*H82,2)</f>
        <v>0</v>
      </c>
      <c r="K82" s="237" t="s">
        <v>155</v>
      </c>
      <c r="L82" s="72"/>
      <c r="M82" s="242" t="s">
        <v>23</v>
      </c>
      <c r="N82" s="243" t="s">
        <v>48</v>
      </c>
      <c r="O82" s="47"/>
      <c r="P82" s="244">
        <f>O82*H82</f>
        <v>0</v>
      </c>
      <c r="Q82" s="244">
        <v>4.0000000000000003E-05</v>
      </c>
      <c r="R82" s="244">
        <f>Q82*H82</f>
        <v>0.0012960000000000001</v>
      </c>
      <c r="S82" s="244">
        <v>0</v>
      </c>
      <c r="T82" s="245">
        <f>S82*H82</f>
        <v>0</v>
      </c>
      <c r="AR82" s="24" t="s">
        <v>247</v>
      </c>
      <c r="AT82" s="24" t="s">
        <v>151</v>
      </c>
      <c r="AU82" s="24" t="s">
        <v>86</v>
      </c>
      <c r="AY82" s="24" t="s">
        <v>148</v>
      </c>
      <c r="BE82" s="246">
        <f>IF(N82="základní",J82,0)</f>
        <v>0</v>
      </c>
      <c r="BF82" s="246">
        <f>IF(N82="snížená",J82,0)</f>
        <v>0</v>
      </c>
      <c r="BG82" s="246">
        <f>IF(N82="zákl. přenesená",J82,0)</f>
        <v>0</v>
      </c>
      <c r="BH82" s="246">
        <f>IF(N82="sníž. přenesená",J82,0)</f>
        <v>0</v>
      </c>
      <c r="BI82" s="246">
        <f>IF(N82="nulová",J82,0)</f>
        <v>0</v>
      </c>
      <c r="BJ82" s="24" t="s">
        <v>84</v>
      </c>
      <c r="BK82" s="246">
        <f>ROUND(I82*H82,2)</f>
        <v>0</v>
      </c>
      <c r="BL82" s="24" t="s">
        <v>247</v>
      </c>
      <c r="BM82" s="24" t="s">
        <v>588</v>
      </c>
    </row>
    <row r="83" s="1" customFormat="1">
      <c r="B83" s="46"/>
      <c r="C83" s="74"/>
      <c r="D83" s="247" t="s">
        <v>158</v>
      </c>
      <c r="E83" s="74"/>
      <c r="F83" s="248" t="s">
        <v>589</v>
      </c>
      <c r="G83" s="74"/>
      <c r="H83" s="74"/>
      <c r="I83" s="203"/>
      <c r="J83" s="74"/>
      <c r="K83" s="74"/>
      <c r="L83" s="72"/>
      <c r="M83" s="249"/>
      <c r="N83" s="47"/>
      <c r="O83" s="47"/>
      <c r="P83" s="47"/>
      <c r="Q83" s="47"/>
      <c r="R83" s="47"/>
      <c r="S83" s="47"/>
      <c r="T83" s="95"/>
      <c r="AT83" s="24" t="s">
        <v>158</v>
      </c>
      <c r="AU83" s="24" t="s">
        <v>86</v>
      </c>
    </row>
    <row r="84" s="12" customFormat="1">
      <c r="B84" s="251"/>
      <c r="C84" s="252"/>
      <c r="D84" s="247" t="s">
        <v>162</v>
      </c>
      <c r="E84" s="253" t="s">
        <v>23</v>
      </c>
      <c r="F84" s="254" t="s">
        <v>590</v>
      </c>
      <c r="G84" s="252"/>
      <c r="H84" s="255">
        <v>5.4000000000000004</v>
      </c>
      <c r="I84" s="256"/>
      <c r="J84" s="252"/>
      <c r="K84" s="252"/>
      <c r="L84" s="257"/>
      <c r="M84" s="258"/>
      <c r="N84" s="259"/>
      <c r="O84" s="259"/>
      <c r="P84" s="259"/>
      <c r="Q84" s="259"/>
      <c r="R84" s="259"/>
      <c r="S84" s="259"/>
      <c r="T84" s="260"/>
      <c r="AT84" s="261" t="s">
        <v>162</v>
      </c>
      <c r="AU84" s="261" t="s">
        <v>86</v>
      </c>
      <c r="AV84" s="12" t="s">
        <v>86</v>
      </c>
      <c r="AW84" s="12" t="s">
        <v>40</v>
      </c>
      <c r="AX84" s="12" t="s">
        <v>77</v>
      </c>
      <c r="AY84" s="261" t="s">
        <v>148</v>
      </c>
    </row>
    <row r="85" s="12" customFormat="1">
      <c r="B85" s="251"/>
      <c r="C85" s="252"/>
      <c r="D85" s="247" t="s">
        <v>162</v>
      </c>
      <c r="E85" s="253" t="s">
        <v>23</v>
      </c>
      <c r="F85" s="254" t="s">
        <v>591</v>
      </c>
      <c r="G85" s="252"/>
      <c r="H85" s="255">
        <v>27</v>
      </c>
      <c r="I85" s="256"/>
      <c r="J85" s="252"/>
      <c r="K85" s="252"/>
      <c r="L85" s="257"/>
      <c r="M85" s="258"/>
      <c r="N85" s="259"/>
      <c r="O85" s="259"/>
      <c r="P85" s="259"/>
      <c r="Q85" s="259"/>
      <c r="R85" s="259"/>
      <c r="S85" s="259"/>
      <c r="T85" s="260"/>
      <c r="AT85" s="261" t="s">
        <v>162</v>
      </c>
      <c r="AU85" s="261" t="s">
        <v>86</v>
      </c>
      <c r="AV85" s="12" t="s">
        <v>86</v>
      </c>
      <c r="AW85" s="12" t="s">
        <v>40</v>
      </c>
      <c r="AX85" s="12" t="s">
        <v>77</v>
      </c>
      <c r="AY85" s="261" t="s">
        <v>148</v>
      </c>
    </row>
    <row r="86" s="13" customFormat="1">
      <c r="B86" s="262"/>
      <c r="C86" s="263"/>
      <c r="D86" s="247" t="s">
        <v>162</v>
      </c>
      <c r="E86" s="264" t="s">
        <v>23</v>
      </c>
      <c r="F86" s="265" t="s">
        <v>165</v>
      </c>
      <c r="G86" s="263"/>
      <c r="H86" s="266">
        <v>32.399999999999999</v>
      </c>
      <c r="I86" s="267"/>
      <c r="J86" s="263"/>
      <c r="K86" s="263"/>
      <c r="L86" s="268"/>
      <c r="M86" s="269"/>
      <c r="N86" s="270"/>
      <c r="O86" s="270"/>
      <c r="P86" s="270"/>
      <c r="Q86" s="270"/>
      <c r="R86" s="270"/>
      <c r="S86" s="270"/>
      <c r="T86" s="271"/>
      <c r="AT86" s="272" t="s">
        <v>162</v>
      </c>
      <c r="AU86" s="272" t="s">
        <v>86</v>
      </c>
      <c r="AV86" s="13" t="s">
        <v>156</v>
      </c>
      <c r="AW86" s="13" t="s">
        <v>40</v>
      </c>
      <c r="AX86" s="13" t="s">
        <v>84</v>
      </c>
      <c r="AY86" s="272" t="s">
        <v>148</v>
      </c>
    </row>
    <row r="87" s="1" customFormat="1" ht="25.5" customHeight="1">
      <c r="B87" s="46"/>
      <c r="C87" s="235" t="s">
        <v>86</v>
      </c>
      <c r="D87" s="235" t="s">
        <v>151</v>
      </c>
      <c r="E87" s="236" t="s">
        <v>592</v>
      </c>
      <c r="F87" s="237" t="s">
        <v>593</v>
      </c>
      <c r="G87" s="238" t="s">
        <v>505</v>
      </c>
      <c r="H87" s="239">
        <v>24</v>
      </c>
      <c r="I87" s="240"/>
      <c r="J87" s="241">
        <f>ROUND(I87*H87,2)</f>
        <v>0</v>
      </c>
      <c r="K87" s="237" t="s">
        <v>155</v>
      </c>
      <c r="L87" s="72"/>
      <c r="M87" s="242" t="s">
        <v>23</v>
      </c>
      <c r="N87" s="243" t="s">
        <v>48</v>
      </c>
      <c r="O87" s="47"/>
      <c r="P87" s="244">
        <f>O87*H87</f>
        <v>0</v>
      </c>
      <c r="Q87" s="244">
        <v>0</v>
      </c>
      <c r="R87" s="244">
        <f>Q87*H87</f>
        <v>0</v>
      </c>
      <c r="S87" s="244">
        <v>0</v>
      </c>
      <c r="T87" s="245">
        <f>S87*H87</f>
        <v>0</v>
      </c>
      <c r="AR87" s="24" t="s">
        <v>247</v>
      </c>
      <c r="AT87" s="24" t="s">
        <v>151</v>
      </c>
      <c r="AU87" s="24" t="s">
        <v>86</v>
      </c>
      <c r="AY87" s="24" t="s">
        <v>148</v>
      </c>
      <c r="BE87" s="246">
        <f>IF(N87="základní",J87,0)</f>
        <v>0</v>
      </c>
      <c r="BF87" s="246">
        <f>IF(N87="snížená",J87,0)</f>
        <v>0</v>
      </c>
      <c r="BG87" s="246">
        <f>IF(N87="zákl. přenesená",J87,0)</f>
        <v>0</v>
      </c>
      <c r="BH87" s="246">
        <f>IF(N87="sníž. přenesená",J87,0)</f>
        <v>0</v>
      </c>
      <c r="BI87" s="246">
        <f>IF(N87="nulová",J87,0)</f>
        <v>0</v>
      </c>
      <c r="BJ87" s="24" t="s">
        <v>84</v>
      </c>
      <c r="BK87" s="246">
        <f>ROUND(I87*H87,2)</f>
        <v>0</v>
      </c>
      <c r="BL87" s="24" t="s">
        <v>247</v>
      </c>
      <c r="BM87" s="24" t="s">
        <v>594</v>
      </c>
    </row>
    <row r="88" s="1" customFormat="1">
      <c r="B88" s="46"/>
      <c r="C88" s="74"/>
      <c r="D88" s="247" t="s">
        <v>158</v>
      </c>
      <c r="E88" s="74"/>
      <c r="F88" s="248" t="s">
        <v>595</v>
      </c>
      <c r="G88" s="74"/>
      <c r="H88" s="74"/>
      <c r="I88" s="203"/>
      <c r="J88" s="74"/>
      <c r="K88" s="74"/>
      <c r="L88" s="72"/>
      <c r="M88" s="249"/>
      <c r="N88" s="47"/>
      <c r="O88" s="47"/>
      <c r="P88" s="47"/>
      <c r="Q88" s="47"/>
      <c r="R88" s="47"/>
      <c r="S88" s="47"/>
      <c r="T88" s="95"/>
      <c r="AT88" s="24" t="s">
        <v>158</v>
      </c>
      <c r="AU88" s="24" t="s">
        <v>86</v>
      </c>
    </row>
    <row r="89" s="12" customFormat="1">
      <c r="B89" s="251"/>
      <c r="C89" s="252"/>
      <c r="D89" s="247" t="s">
        <v>162</v>
      </c>
      <c r="E89" s="253" t="s">
        <v>23</v>
      </c>
      <c r="F89" s="254" t="s">
        <v>596</v>
      </c>
      <c r="G89" s="252"/>
      <c r="H89" s="255">
        <v>12</v>
      </c>
      <c r="I89" s="256"/>
      <c r="J89" s="252"/>
      <c r="K89" s="252"/>
      <c r="L89" s="257"/>
      <c r="M89" s="258"/>
      <c r="N89" s="259"/>
      <c r="O89" s="259"/>
      <c r="P89" s="259"/>
      <c r="Q89" s="259"/>
      <c r="R89" s="259"/>
      <c r="S89" s="259"/>
      <c r="T89" s="260"/>
      <c r="AT89" s="261" t="s">
        <v>162</v>
      </c>
      <c r="AU89" s="261" t="s">
        <v>86</v>
      </c>
      <c r="AV89" s="12" t="s">
        <v>86</v>
      </c>
      <c r="AW89" s="12" t="s">
        <v>40</v>
      </c>
      <c r="AX89" s="12" t="s">
        <v>77</v>
      </c>
      <c r="AY89" s="261" t="s">
        <v>148</v>
      </c>
    </row>
    <row r="90" s="12" customFormat="1">
      <c r="B90" s="251"/>
      <c r="C90" s="252"/>
      <c r="D90" s="247" t="s">
        <v>162</v>
      </c>
      <c r="E90" s="253" t="s">
        <v>23</v>
      </c>
      <c r="F90" s="254" t="s">
        <v>597</v>
      </c>
      <c r="G90" s="252"/>
      <c r="H90" s="255">
        <v>12</v>
      </c>
      <c r="I90" s="256"/>
      <c r="J90" s="252"/>
      <c r="K90" s="252"/>
      <c r="L90" s="257"/>
      <c r="M90" s="258"/>
      <c r="N90" s="259"/>
      <c r="O90" s="259"/>
      <c r="P90" s="259"/>
      <c r="Q90" s="259"/>
      <c r="R90" s="259"/>
      <c r="S90" s="259"/>
      <c r="T90" s="260"/>
      <c r="AT90" s="261" t="s">
        <v>162</v>
      </c>
      <c r="AU90" s="261" t="s">
        <v>86</v>
      </c>
      <c r="AV90" s="12" t="s">
        <v>86</v>
      </c>
      <c r="AW90" s="12" t="s">
        <v>40</v>
      </c>
      <c r="AX90" s="12" t="s">
        <v>77</v>
      </c>
      <c r="AY90" s="261" t="s">
        <v>148</v>
      </c>
    </row>
    <row r="91" s="13" customFormat="1">
      <c r="B91" s="262"/>
      <c r="C91" s="263"/>
      <c r="D91" s="247" t="s">
        <v>162</v>
      </c>
      <c r="E91" s="264" t="s">
        <v>23</v>
      </c>
      <c r="F91" s="265" t="s">
        <v>165</v>
      </c>
      <c r="G91" s="263"/>
      <c r="H91" s="266">
        <v>24</v>
      </c>
      <c r="I91" s="267"/>
      <c r="J91" s="263"/>
      <c r="K91" s="263"/>
      <c r="L91" s="268"/>
      <c r="M91" s="269"/>
      <c r="N91" s="270"/>
      <c r="O91" s="270"/>
      <c r="P91" s="270"/>
      <c r="Q91" s="270"/>
      <c r="R91" s="270"/>
      <c r="S91" s="270"/>
      <c r="T91" s="271"/>
      <c r="AT91" s="272" t="s">
        <v>162</v>
      </c>
      <c r="AU91" s="272" t="s">
        <v>86</v>
      </c>
      <c r="AV91" s="13" t="s">
        <v>156</v>
      </c>
      <c r="AW91" s="13" t="s">
        <v>40</v>
      </c>
      <c r="AX91" s="13" t="s">
        <v>84</v>
      </c>
      <c r="AY91" s="272" t="s">
        <v>148</v>
      </c>
    </row>
    <row r="92" s="1" customFormat="1" ht="25.5" customHeight="1">
      <c r="B92" s="46"/>
      <c r="C92" s="235" t="s">
        <v>170</v>
      </c>
      <c r="D92" s="235" t="s">
        <v>151</v>
      </c>
      <c r="E92" s="236" t="s">
        <v>598</v>
      </c>
      <c r="F92" s="237" t="s">
        <v>599</v>
      </c>
      <c r="G92" s="238" t="s">
        <v>436</v>
      </c>
      <c r="H92" s="239">
        <v>25.800000000000001</v>
      </c>
      <c r="I92" s="240"/>
      <c r="J92" s="241">
        <f>ROUND(I92*H92,2)</f>
        <v>0</v>
      </c>
      <c r="K92" s="237" t="s">
        <v>155</v>
      </c>
      <c r="L92" s="72"/>
      <c r="M92" s="242" t="s">
        <v>23</v>
      </c>
      <c r="N92" s="243" t="s">
        <v>48</v>
      </c>
      <c r="O92" s="47"/>
      <c r="P92" s="244">
        <f>O92*H92</f>
        <v>0</v>
      </c>
      <c r="Q92" s="244">
        <v>4.0000000000000003E-05</v>
      </c>
      <c r="R92" s="244">
        <f>Q92*H92</f>
        <v>0.0010320000000000002</v>
      </c>
      <c r="S92" s="244">
        <v>0</v>
      </c>
      <c r="T92" s="245">
        <f>S92*H92</f>
        <v>0</v>
      </c>
      <c r="AR92" s="24" t="s">
        <v>247</v>
      </c>
      <c r="AT92" s="24" t="s">
        <v>151</v>
      </c>
      <c r="AU92" s="24" t="s">
        <v>86</v>
      </c>
      <c r="AY92" s="24" t="s">
        <v>148</v>
      </c>
      <c r="BE92" s="246">
        <f>IF(N92="základní",J92,0)</f>
        <v>0</v>
      </c>
      <c r="BF92" s="246">
        <f>IF(N92="snížená",J92,0)</f>
        <v>0</v>
      </c>
      <c r="BG92" s="246">
        <f>IF(N92="zákl. přenesená",J92,0)</f>
        <v>0</v>
      </c>
      <c r="BH92" s="246">
        <f>IF(N92="sníž. přenesená",J92,0)</f>
        <v>0</v>
      </c>
      <c r="BI92" s="246">
        <f>IF(N92="nulová",J92,0)</f>
        <v>0</v>
      </c>
      <c r="BJ92" s="24" t="s">
        <v>84</v>
      </c>
      <c r="BK92" s="246">
        <f>ROUND(I92*H92,2)</f>
        <v>0</v>
      </c>
      <c r="BL92" s="24" t="s">
        <v>247</v>
      </c>
      <c r="BM92" s="24" t="s">
        <v>600</v>
      </c>
    </row>
    <row r="93" s="1" customFormat="1">
      <c r="B93" s="46"/>
      <c r="C93" s="74"/>
      <c r="D93" s="247" t="s">
        <v>158</v>
      </c>
      <c r="E93" s="74"/>
      <c r="F93" s="248" t="s">
        <v>601</v>
      </c>
      <c r="G93" s="74"/>
      <c r="H93" s="74"/>
      <c r="I93" s="203"/>
      <c r="J93" s="74"/>
      <c r="K93" s="74"/>
      <c r="L93" s="72"/>
      <c r="M93" s="249"/>
      <c r="N93" s="47"/>
      <c r="O93" s="47"/>
      <c r="P93" s="47"/>
      <c r="Q93" s="47"/>
      <c r="R93" s="47"/>
      <c r="S93" s="47"/>
      <c r="T93" s="95"/>
      <c r="AT93" s="24" t="s">
        <v>158</v>
      </c>
      <c r="AU93" s="24" t="s">
        <v>86</v>
      </c>
    </row>
    <row r="94" s="12" customFormat="1">
      <c r="B94" s="251"/>
      <c r="C94" s="252"/>
      <c r="D94" s="247" t="s">
        <v>162</v>
      </c>
      <c r="E94" s="253" t="s">
        <v>23</v>
      </c>
      <c r="F94" s="254" t="s">
        <v>602</v>
      </c>
      <c r="G94" s="252"/>
      <c r="H94" s="255">
        <v>25.800000000000001</v>
      </c>
      <c r="I94" s="256"/>
      <c r="J94" s="252"/>
      <c r="K94" s="252"/>
      <c r="L94" s="257"/>
      <c r="M94" s="258"/>
      <c r="N94" s="259"/>
      <c r="O94" s="259"/>
      <c r="P94" s="259"/>
      <c r="Q94" s="259"/>
      <c r="R94" s="259"/>
      <c r="S94" s="259"/>
      <c r="T94" s="260"/>
      <c r="AT94" s="261" t="s">
        <v>162</v>
      </c>
      <c r="AU94" s="261" t="s">
        <v>86</v>
      </c>
      <c r="AV94" s="12" t="s">
        <v>86</v>
      </c>
      <c r="AW94" s="12" t="s">
        <v>40</v>
      </c>
      <c r="AX94" s="12" t="s">
        <v>84</v>
      </c>
      <c r="AY94" s="261" t="s">
        <v>148</v>
      </c>
    </row>
    <row r="95" s="1" customFormat="1" ht="16.5" customHeight="1">
      <c r="B95" s="46"/>
      <c r="C95" s="287" t="s">
        <v>156</v>
      </c>
      <c r="D95" s="287" t="s">
        <v>450</v>
      </c>
      <c r="E95" s="288" t="s">
        <v>603</v>
      </c>
      <c r="F95" s="289" t="s">
        <v>604</v>
      </c>
      <c r="G95" s="290" t="s">
        <v>262</v>
      </c>
      <c r="H95" s="291">
        <v>0.34899999999999998</v>
      </c>
      <c r="I95" s="292"/>
      <c r="J95" s="293">
        <f>ROUND(I95*H95,2)</f>
        <v>0</v>
      </c>
      <c r="K95" s="289" t="s">
        <v>155</v>
      </c>
      <c r="L95" s="294"/>
      <c r="M95" s="295" t="s">
        <v>23</v>
      </c>
      <c r="N95" s="296" t="s">
        <v>48</v>
      </c>
      <c r="O95" s="47"/>
      <c r="P95" s="244">
        <f>O95*H95</f>
        <v>0</v>
      </c>
      <c r="Q95" s="244">
        <v>1</v>
      </c>
      <c r="R95" s="244">
        <f>Q95*H95</f>
        <v>0.34899999999999998</v>
      </c>
      <c r="S95" s="244">
        <v>0</v>
      </c>
      <c r="T95" s="245">
        <f>S95*H95</f>
        <v>0</v>
      </c>
      <c r="AR95" s="24" t="s">
        <v>453</v>
      </c>
      <c r="AT95" s="24" t="s">
        <v>450</v>
      </c>
      <c r="AU95" s="24" t="s">
        <v>86</v>
      </c>
      <c r="AY95" s="24" t="s">
        <v>148</v>
      </c>
      <c r="BE95" s="246">
        <f>IF(N95="základní",J95,0)</f>
        <v>0</v>
      </c>
      <c r="BF95" s="246">
        <f>IF(N95="snížená",J95,0)</f>
        <v>0</v>
      </c>
      <c r="BG95" s="246">
        <f>IF(N95="zákl. přenesená",J95,0)</f>
        <v>0</v>
      </c>
      <c r="BH95" s="246">
        <f>IF(N95="sníž. přenesená",J95,0)</f>
        <v>0</v>
      </c>
      <c r="BI95" s="246">
        <f>IF(N95="nulová",J95,0)</f>
        <v>0</v>
      </c>
      <c r="BJ95" s="24" t="s">
        <v>84</v>
      </c>
      <c r="BK95" s="246">
        <f>ROUND(I95*H95,2)</f>
        <v>0</v>
      </c>
      <c r="BL95" s="24" t="s">
        <v>247</v>
      </c>
      <c r="BM95" s="24" t="s">
        <v>605</v>
      </c>
    </row>
    <row r="96" s="1" customFormat="1">
      <c r="B96" s="46"/>
      <c r="C96" s="74"/>
      <c r="D96" s="247" t="s">
        <v>158</v>
      </c>
      <c r="E96" s="74"/>
      <c r="F96" s="248" t="s">
        <v>604</v>
      </c>
      <c r="G96" s="74"/>
      <c r="H96" s="74"/>
      <c r="I96" s="203"/>
      <c r="J96" s="74"/>
      <c r="K96" s="74"/>
      <c r="L96" s="72"/>
      <c r="M96" s="249"/>
      <c r="N96" s="47"/>
      <c r="O96" s="47"/>
      <c r="P96" s="47"/>
      <c r="Q96" s="47"/>
      <c r="R96" s="47"/>
      <c r="S96" s="47"/>
      <c r="T96" s="95"/>
      <c r="AT96" s="24" t="s">
        <v>158</v>
      </c>
      <c r="AU96" s="24" t="s">
        <v>86</v>
      </c>
    </row>
    <row r="97" s="1" customFormat="1">
      <c r="B97" s="46"/>
      <c r="C97" s="74"/>
      <c r="D97" s="247" t="s">
        <v>287</v>
      </c>
      <c r="E97" s="74"/>
      <c r="F97" s="250" t="s">
        <v>606</v>
      </c>
      <c r="G97" s="74"/>
      <c r="H97" s="74"/>
      <c r="I97" s="203"/>
      <c r="J97" s="74"/>
      <c r="K97" s="74"/>
      <c r="L97" s="72"/>
      <c r="M97" s="249"/>
      <c r="N97" s="47"/>
      <c r="O97" s="47"/>
      <c r="P97" s="47"/>
      <c r="Q97" s="47"/>
      <c r="R97" s="47"/>
      <c r="S97" s="47"/>
      <c r="T97" s="95"/>
      <c r="AT97" s="24" t="s">
        <v>287</v>
      </c>
      <c r="AU97" s="24" t="s">
        <v>86</v>
      </c>
    </row>
    <row r="98" s="12" customFormat="1">
      <c r="B98" s="251"/>
      <c r="C98" s="252"/>
      <c r="D98" s="247" t="s">
        <v>162</v>
      </c>
      <c r="E98" s="253" t="s">
        <v>23</v>
      </c>
      <c r="F98" s="254" t="s">
        <v>607</v>
      </c>
      <c r="G98" s="252"/>
      <c r="H98" s="255">
        <v>0.032000000000000001</v>
      </c>
      <c r="I98" s="256"/>
      <c r="J98" s="252"/>
      <c r="K98" s="252"/>
      <c r="L98" s="257"/>
      <c r="M98" s="258"/>
      <c r="N98" s="259"/>
      <c r="O98" s="259"/>
      <c r="P98" s="259"/>
      <c r="Q98" s="259"/>
      <c r="R98" s="259"/>
      <c r="S98" s="259"/>
      <c r="T98" s="260"/>
      <c r="AT98" s="261" t="s">
        <v>162</v>
      </c>
      <c r="AU98" s="261" t="s">
        <v>86</v>
      </c>
      <c r="AV98" s="12" t="s">
        <v>86</v>
      </c>
      <c r="AW98" s="12" t="s">
        <v>40</v>
      </c>
      <c r="AX98" s="12" t="s">
        <v>77</v>
      </c>
      <c r="AY98" s="261" t="s">
        <v>148</v>
      </c>
    </row>
    <row r="99" s="12" customFormat="1">
      <c r="B99" s="251"/>
      <c r="C99" s="252"/>
      <c r="D99" s="247" t="s">
        <v>162</v>
      </c>
      <c r="E99" s="253" t="s">
        <v>23</v>
      </c>
      <c r="F99" s="254" t="s">
        <v>608</v>
      </c>
      <c r="G99" s="252"/>
      <c r="H99" s="255">
        <v>0.16200000000000001</v>
      </c>
      <c r="I99" s="256"/>
      <c r="J99" s="252"/>
      <c r="K99" s="252"/>
      <c r="L99" s="257"/>
      <c r="M99" s="258"/>
      <c r="N99" s="259"/>
      <c r="O99" s="259"/>
      <c r="P99" s="259"/>
      <c r="Q99" s="259"/>
      <c r="R99" s="259"/>
      <c r="S99" s="259"/>
      <c r="T99" s="260"/>
      <c r="AT99" s="261" t="s">
        <v>162</v>
      </c>
      <c r="AU99" s="261" t="s">
        <v>86</v>
      </c>
      <c r="AV99" s="12" t="s">
        <v>86</v>
      </c>
      <c r="AW99" s="12" t="s">
        <v>40</v>
      </c>
      <c r="AX99" s="12" t="s">
        <v>77</v>
      </c>
      <c r="AY99" s="261" t="s">
        <v>148</v>
      </c>
    </row>
    <row r="100" s="14" customFormat="1">
      <c r="B100" s="273"/>
      <c r="C100" s="274"/>
      <c r="D100" s="247" t="s">
        <v>162</v>
      </c>
      <c r="E100" s="275" t="s">
        <v>23</v>
      </c>
      <c r="F100" s="276" t="s">
        <v>182</v>
      </c>
      <c r="G100" s="274"/>
      <c r="H100" s="277">
        <v>0.19400000000000001</v>
      </c>
      <c r="I100" s="278"/>
      <c r="J100" s="274"/>
      <c r="K100" s="274"/>
      <c r="L100" s="279"/>
      <c r="M100" s="280"/>
      <c r="N100" s="281"/>
      <c r="O100" s="281"/>
      <c r="P100" s="281"/>
      <c r="Q100" s="281"/>
      <c r="R100" s="281"/>
      <c r="S100" s="281"/>
      <c r="T100" s="282"/>
      <c r="AT100" s="283" t="s">
        <v>162</v>
      </c>
      <c r="AU100" s="283" t="s">
        <v>86</v>
      </c>
      <c r="AV100" s="14" t="s">
        <v>170</v>
      </c>
      <c r="AW100" s="14" t="s">
        <v>40</v>
      </c>
      <c r="AX100" s="14" t="s">
        <v>77</v>
      </c>
      <c r="AY100" s="283" t="s">
        <v>148</v>
      </c>
    </row>
    <row r="101" s="12" customFormat="1">
      <c r="B101" s="251"/>
      <c r="C101" s="252"/>
      <c r="D101" s="247" t="s">
        <v>162</v>
      </c>
      <c r="E101" s="253" t="s">
        <v>23</v>
      </c>
      <c r="F101" s="254" t="s">
        <v>609</v>
      </c>
      <c r="G101" s="252"/>
      <c r="H101" s="255">
        <v>0.155</v>
      </c>
      <c r="I101" s="256"/>
      <c r="J101" s="252"/>
      <c r="K101" s="252"/>
      <c r="L101" s="257"/>
      <c r="M101" s="258"/>
      <c r="N101" s="259"/>
      <c r="O101" s="259"/>
      <c r="P101" s="259"/>
      <c r="Q101" s="259"/>
      <c r="R101" s="259"/>
      <c r="S101" s="259"/>
      <c r="T101" s="260"/>
      <c r="AT101" s="261" t="s">
        <v>162</v>
      </c>
      <c r="AU101" s="261" t="s">
        <v>86</v>
      </c>
      <c r="AV101" s="12" t="s">
        <v>86</v>
      </c>
      <c r="AW101" s="12" t="s">
        <v>40</v>
      </c>
      <c r="AX101" s="12" t="s">
        <v>77</v>
      </c>
      <c r="AY101" s="261" t="s">
        <v>148</v>
      </c>
    </row>
    <row r="102" s="13" customFormat="1">
      <c r="B102" s="262"/>
      <c r="C102" s="263"/>
      <c r="D102" s="247" t="s">
        <v>162</v>
      </c>
      <c r="E102" s="264" t="s">
        <v>23</v>
      </c>
      <c r="F102" s="265" t="s">
        <v>165</v>
      </c>
      <c r="G102" s="263"/>
      <c r="H102" s="266">
        <v>0.34899999999999998</v>
      </c>
      <c r="I102" s="267"/>
      <c r="J102" s="263"/>
      <c r="K102" s="263"/>
      <c r="L102" s="268"/>
      <c r="M102" s="269"/>
      <c r="N102" s="270"/>
      <c r="O102" s="270"/>
      <c r="P102" s="270"/>
      <c r="Q102" s="270"/>
      <c r="R102" s="270"/>
      <c r="S102" s="270"/>
      <c r="T102" s="271"/>
      <c r="AT102" s="272" t="s">
        <v>162</v>
      </c>
      <c r="AU102" s="272" t="s">
        <v>86</v>
      </c>
      <c r="AV102" s="13" t="s">
        <v>156</v>
      </c>
      <c r="AW102" s="13" t="s">
        <v>40</v>
      </c>
      <c r="AX102" s="13" t="s">
        <v>84</v>
      </c>
      <c r="AY102" s="272" t="s">
        <v>148</v>
      </c>
    </row>
    <row r="103" s="1" customFormat="1" ht="25.5" customHeight="1">
      <c r="B103" s="46"/>
      <c r="C103" s="235" t="s">
        <v>185</v>
      </c>
      <c r="D103" s="235" t="s">
        <v>151</v>
      </c>
      <c r="E103" s="236" t="s">
        <v>610</v>
      </c>
      <c r="F103" s="237" t="s">
        <v>611</v>
      </c>
      <c r="G103" s="238" t="s">
        <v>436</v>
      </c>
      <c r="H103" s="239">
        <v>32.399999999999999</v>
      </c>
      <c r="I103" s="240"/>
      <c r="J103" s="241">
        <f>ROUND(I103*H103,2)</f>
        <v>0</v>
      </c>
      <c r="K103" s="237" t="s">
        <v>155</v>
      </c>
      <c r="L103" s="72"/>
      <c r="M103" s="242" t="s">
        <v>23</v>
      </c>
      <c r="N103" s="243" t="s">
        <v>48</v>
      </c>
      <c r="O103" s="47"/>
      <c r="P103" s="244">
        <f>O103*H103</f>
        <v>0</v>
      </c>
      <c r="Q103" s="244">
        <v>0.00216</v>
      </c>
      <c r="R103" s="244">
        <f>Q103*H103</f>
        <v>0.069984000000000005</v>
      </c>
      <c r="S103" s="244">
        <v>0</v>
      </c>
      <c r="T103" s="245">
        <f>S103*H103</f>
        <v>0</v>
      </c>
      <c r="AR103" s="24" t="s">
        <v>247</v>
      </c>
      <c r="AT103" s="24" t="s">
        <v>151</v>
      </c>
      <c r="AU103" s="24" t="s">
        <v>86</v>
      </c>
      <c r="AY103" s="24" t="s">
        <v>148</v>
      </c>
      <c r="BE103" s="246">
        <f>IF(N103="základní",J103,0)</f>
        <v>0</v>
      </c>
      <c r="BF103" s="246">
        <f>IF(N103="snížená",J103,0)</f>
        <v>0</v>
      </c>
      <c r="BG103" s="246">
        <f>IF(N103="zákl. přenesená",J103,0)</f>
        <v>0</v>
      </c>
      <c r="BH103" s="246">
        <f>IF(N103="sníž. přenesená",J103,0)</f>
        <v>0</v>
      </c>
      <c r="BI103" s="246">
        <f>IF(N103="nulová",J103,0)</f>
        <v>0</v>
      </c>
      <c r="BJ103" s="24" t="s">
        <v>84</v>
      </c>
      <c r="BK103" s="246">
        <f>ROUND(I103*H103,2)</f>
        <v>0</v>
      </c>
      <c r="BL103" s="24" t="s">
        <v>247</v>
      </c>
      <c r="BM103" s="24" t="s">
        <v>612</v>
      </c>
    </row>
    <row r="104" s="1" customFormat="1">
      <c r="B104" s="46"/>
      <c r="C104" s="74"/>
      <c r="D104" s="247" t="s">
        <v>158</v>
      </c>
      <c r="E104" s="74"/>
      <c r="F104" s="248" t="s">
        <v>613</v>
      </c>
      <c r="G104" s="74"/>
      <c r="H104" s="74"/>
      <c r="I104" s="203"/>
      <c r="J104" s="74"/>
      <c r="K104" s="74"/>
      <c r="L104" s="72"/>
      <c r="M104" s="249"/>
      <c r="N104" s="47"/>
      <c r="O104" s="47"/>
      <c r="P104" s="47"/>
      <c r="Q104" s="47"/>
      <c r="R104" s="47"/>
      <c r="S104" s="47"/>
      <c r="T104" s="95"/>
      <c r="AT104" s="24" t="s">
        <v>158</v>
      </c>
      <c r="AU104" s="24" t="s">
        <v>86</v>
      </c>
    </row>
    <row r="105" s="1" customFormat="1">
      <c r="B105" s="46"/>
      <c r="C105" s="74"/>
      <c r="D105" s="247" t="s">
        <v>287</v>
      </c>
      <c r="E105" s="74"/>
      <c r="F105" s="250" t="s">
        <v>614</v>
      </c>
      <c r="G105" s="74"/>
      <c r="H105" s="74"/>
      <c r="I105" s="203"/>
      <c r="J105" s="74"/>
      <c r="K105" s="74"/>
      <c r="L105" s="72"/>
      <c r="M105" s="249"/>
      <c r="N105" s="47"/>
      <c r="O105" s="47"/>
      <c r="P105" s="47"/>
      <c r="Q105" s="47"/>
      <c r="R105" s="47"/>
      <c r="S105" s="47"/>
      <c r="T105" s="95"/>
      <c r="AT105" s="24" t="s">
        <v>287</v>
      </c>
      <c r="AU105" s="24" t="s">
        <v>86</v>
      </c>
    </row>
    <row r="106" s="12" customFormat="1">
      <c r="B106" s="251"/>
      <c r="C106" s="252"/>
      <c r="D106" s="247" t="s">
        <v>162</v>
      </c>
      <c r="E106" s="253" t="s">
        <v>23</v>
      </c>
      <c r="F106" s="254" t="s">
        <v>615</v>
      </c>
      <c r="G106" s="252"/>
      <c r="H106" s="255">
        <v>5.4000000000000004</v>
      </c>
      <c r="I106" s="256"/>
      <c r="J106" s="252"/>
      <c r="K106" s="252"/>
      <c r="L106" s="257"/>
      <c r="M106" s="258"/>
      <c r="N106" s="259"/>
      <c r="O106" s="259"/>
      <c r="P106" s="259"/>
      <c r="Q106" s="259"/>
      <c r="R106" s="259"/>
      <c r="S106" s="259"/>
      <c r="T106" s="260"/>
      <c r="AT106" s="261" t="s">
        <v>162</v>
      </c>
      <c r="AU106" s="261" t="s">
        <v>86</v>
      </c>
      <c r="AV106" s="12" t="s">
        <v>86</v>
      </c>
      <c r="AW106" s="12" t="s">
        <v>40</v>
      </c>
      <c r="AX106" s="12" t="s">
        <v>77</v>
      </c>
      <c r="AY106" s="261" t="s">
        <v>148</v>
      </c>
    </row>
    <row r="107" s="12" customFormat="1">
      <c r="B107" s="251"/>
      <c r="C107" s="252"/>
      <c r="D107" s="247" t="s">
        <v>162</v>
      </c>
      <c r="E107" s="253" t="s">
        <v>23</v>
      </c>
      <c r="F107" s="254" t="s">
        <v>616</v>
      </c>
      <c r="G107" s="252"/>
      <c r="H107" s="255">
        <v>27</v>
      </c>
      <c r="I107" s="256"/>
      <c r="J107" s="252"/>
      <c r="K107" s="252"/>
      <c r="L107" s="257"/>
      <c r="M107" s="258"/>
      <c r="N107" s="259"/>
      <c r="O107" s="259"/>
      <c r="P107" s="259"/>
      <c r="Q107" s="259"/>
      <c r="R107" s="259"/>
      <c r="S107" s="259"/>
      <c r="T107" s="260"/>
      <c r="AT107" s="261" t="s">
        <v>162</v>
      </c>
      <c r="AU107" s="261" t="s">
        <v>86</v>
      </c>
      <c r="AV107" s="12" t="s">
        <v>86</v>
      </c>
      <c r="AW107" s="12" t="s">
        <v>40</v>
      </c>
      <c r="AX107" s="12" t="s">
        <v>77</v>
      </c>
      <c r="AY107" s="261" t="s">
        <v>148</v>
      </c>
    </row>
    <row r="108" s="13" customFormat="1">
      <c r="B108" s="262"/>
      <c r="C108" s="263"/>
      <c r="D108" s="247" t="s">
        <v>162</v>
      </c>
      <c r="E108" s="264" t="s">
        <v>23</v>
      </c>
      <c r="F108" s="265" t="s">
        <v>165</v>
      </c>
      <c r="G108" s="263"/>
      <c r="H108" s="266">
        <v>32.399999999999999</v>
      </c>
      <c r="I108" s="267"/>
      <c r="J108" s="263"/>
      <c r="K108" s="263"/>
      <c r="L108" s="268"/>
      <c r="M108" s="269"/>
      <c r="N108" s="270"/>
      <c r="O108" s="270"/>
      <c r="P108" s="270"/>
      <c r="Q108" s="270"/>
      <c r="R108" s="270"/>
      <c r="S108" s="270"/>
      <c r="T108" s="271"/>
      <c r="AT108" s="272" t="s">
        <v>162</v>
      </c>
      <c r="AU108" s="272" t="s">
        <v>86</v>
      </c>
      <c r="AV108" s="13" t="s">
        <v>156</v>
      </c>
      <c r="AW108" s="13" t="s">
        <v>40</v>
      </c>
      <c r="AX108" s="13" t="s">
        <v>84</v>
      </c>
      <c r="AY108" s="272" t="s">
        <v>148</v>
      </c>
    </row>
    <row r="109" s="1" customFormat="1" ht="25.5" customHeight="1">
      <c r="B109" s="46"/>
      <c r="C109" s="235" t="s">
        <v>190</v>
      </c>
      <c r="D109" s="235" t="s">
        <v>151</v>
      </c>
      <c r="E109" s="236" t="s">
        <v>617</v>
      </c>
      <c r="F109" s="237" t="s">
        <v>618</v>
      </c>
      <c r="G109" s="238" t="s">
        <v>505</v>
      </c>
      <c r="H109" s="239">
        <v>24</v>
      </c>
      <c r="I109" s="240"/>
      <c r="J109" s="241">
        <f>ROUND(I109*H109,2)</f>
        <v>0</v>
      </c>
      <c r="K109" s="237" t="s">
        <v>155</v>
      </c>
      <c r="L109" s="72"/>
      <c r="M109" s="242" t="s">
        <v>23</v>
      </c>
      <c r="N109" s="243" t="s">
        <v>48</v>
      </c>
      <c r="O109" s="47"/>
      <c r="P109" s="244">
        <f>O109*H109</f>
        <v>0</v>
      </c>
      <c r="Q109" s="244">
        <v>0</v>
      </c>
      <c r="R109" s="244">
        <f>Q109*H109</f>
        <v>0</v>
      </c>
      <c r="S109" s="244">
        <v>0</v>
      </c>
      <c r="T109" s="245">
        <f>S109*H109</f>
        <v>0</v>
      </c>
      <c r="AR109" s="24" t="s">
        <v>247</v>
      </c>
      <c r="AT109" s="24" t="s">
        <v>151</v>
      </c>
      <c r="AU109" s="24" t="s">
        <v>86</v>
      </c>
      <c r="AY109" s="24" t="s">
        <v>148</v>
      </c>
      <c r="BE109" s="246">
        <f>IF(N109="základní",J109,0)</f>
        <v>0</v>
      </c>
      <c r="BF109" s="246">
        <f>IF(N109="snížená",J109,0)</f>
        <v>0</v>
      </c>
      <c r="BG109" s="246">
        <f>IF(N109="zákl. přenesená",J109,0)</f>
        <v>0</v>
      </c>
      <c r="BH109" s="246">
        <f>IF(N109="sníž. přenesená",J109,0)</f>
        <v>0</v>
      </c>
      <c r="BI109" s="246">
        <f>IF(N109="nulová",J109,0)</f>
        <v>0</v>
      </c>
      <c r="BJ109" s="24" t="s">
        <v>84</v>
      </c>
      <c r="BK109" s="246">
        <f>ROUND(I109*H109,2)</f>
        <v>0</v>
      </c>
      <c r="BL109" s="24" t="s">
        <v>247</v>
      </c>
      <c r="BM109" s="24" t="s">
        <v>619</v>
      </c>
    </row>
    <row r="110" s="1" customFormat="1">
      <c r="B110" s="46"/>
      <c r="C110" s="74"/>
      <c r="D110" s="247" t="s">
        <v>158</v>
      </c>
      <c r="E110" s="74"/>
      <c r="F110" s="248" t="s">
        <v>620</v>
      </c>
      <c r="G110" s="74"/>
      <c r="H110" s="74"/>
      <c r="I110" s="203"/>
      <c r="J110" s="74"/>
      <c r="K110" s="74"/>
      <c r="L110" s="72"/>
      <c r="M110" s="249"/>
      <c r="N110" s="47"/>
      <c r="O110" s="47"/>
      <c r="P110" s="47"/>
      <c r="Q110" s="47"/>
      <c r="R110" s="47"/>
      <c r="S110" s="47"/>
      <c r="T110" s="95"/>
      <c r="AT110" s="24" t="s">
        <v>158</v>
      </c>
      <c r="AU110" s="24" t="s">
        <v>86</v>
      </c>
    </row>
    <row r="111" s="12" customFormat="1">
      <c r="B111" s="251"/>
      <c r="C111" s="252"/>
      <c r="D111" s="247" t="s">
        <v>162</v>
      </c>
      <c r="E111" s="253" t="s">
        <v>23</v>
      </c>
      <c r="F111" s="254" t="s">
        <v>621</v>
      </c>
      <c r="G111" s="252"/>
      <c r="H111" s="255">
        <v>12</v>
      </c>
      <c r="I111" s="256"/>
      <c r="J111" s="252"/>
      <c r="K111" s="252"/>
      <c r="L111" s="257"/>
      <c r="M111" s="258"/>
      <c r="N111" s="259"/>
      <c r="O111" s="259"/>
      <c r="P111" s="259"/>
      <c r="Q111" s="259"/>
      <c r="R111" s="259"/>
      <c r="S111" s="259"/>
      <c r="T111" s="260"/>
      <c r="AT111" s="261" t="s">
        <v>162</v>
      </c>
      <c r="AU111" s="261" t="s">
        <v>86</v>
      </c>
      <c r="AV111" s="12" t="s">
        <v>86</v>
      </c>
      <c r="AW111" s="12" t="s">
        <v>40</v>
      </c>
      <c r="AX111" s="12" t="s">
        <v>77</v>
      </c>
      <c r="AY111" s="261" t="s">
        <v>148</v>
      </c>
    </row>
    <row r="112" s="12" customFormat="1">
      <c r="B112" s="251"/>
      <c r="C112" s="252"/>
      <c r="D112" s="247" t="s">
        <v>162</v>
      </c>
      <c r="E112" s="253" t="s">
        <v>23</v>
      </c>
      <c r="F112" s="254" t="s">
        <v>622</v>
      </c>
      <c r="G112" s="252"/>
      <c r="H112" s="255">
        <v>12</v>
      </c>
      <c r="I112" s="256"/>
      <c r="J112" s="252"/>
      <c r="K112" s="252"/>
      <c r="L112" s="257"/>
      <c r="M112" s="258"/>
      <c r="N112" s="259"/>
      <c r="O112" s="259"/>
      <c r="P112" s="259"/>
      <c r="Q112" s="259"/>
      <c r="R112" s="259"/>
      <c r="S112" s="259"/>
      <c r="T112" s="260"/>
      <c r="AT112" s="261" t="s">
        <v>162</v>
      </c>
      <c r="AU112" s="261" t="s">
        <v>86</v>
      </c>
      <c r="AV112" s="12" t="s">
        <v>86</v>
      </c>
      <c r="AW112" s="12" t="s">
        <v>40</v>
      </c>
      <c r="AX112" s="12" t="s">
        <v>77</v>
      </c>
      <c r="AY112" s="261" t="s">
        <v>148</v>
      </c>
    </row>
    <row r="113" s="13" customFormat="1">
      <c r="B113" s="262"/>
      <c r="C113" s="263"/>
      <c r="D113" s="247" t="s">
        <v>162</v>
      </c>
      <c r="E113" s="264" t="s">
        <v>23</v>
      </c>
      <c r="F113" s="265" t="s">
        <v>165</v>
      </c>
      <c r="G113" s="263"/>
      <c r="H113" s="266">
        <v>24</v>
      </c>
      <c r="I113" s="267"/>
      <c r="J113" s="263"/>
      <c r="K113" s="263"/>
      <c r="L113" s="268"/>
      <c r="M113" s="269"/>
      <c r="N113" s="270"/>
      <c r="O113" s="270"/>
      <c r="P113" s="270"/>
      <c r="Q113" s="270"/>
      <c r="R113" s="270"/>
      <c r="S113" s="270"/>
      <c r="T113" s="271"/>
      <c r="AT113" s="272" t="s">
        <v>162</v>
      </c>
      <c r="AU113" s="272" t="s">
        <v>86</v>
      </c>
      <c r="AV113" s="13" t="s">
        <v>156</v>
      </c>
      <c r="AW113" s="13" t="s">
        <v>40</v>
      </c>
      <c r="AX113" s="13" t="s">
        <v>84</v>
      </c>
      <c r="AY113" s="272" t="s">
        <v>148</v>
      </c>
    </row>
    <row r="114" s="1" customFormat="1" ht="25.5" customHeight="1">
      <c r="B114" s="46"/>
      <c r="C114" s="235" t="s">
        <v>195</v>
      </c>
      <c r="D114" s="235" t="s">
        <v>151</v>
      </c>
      <c r="E114" s="236" t="s">
        <v>623</v>
      </c>
      <c r="F114" s="237" t="s">
        <v>624</v>
      </c>
      <c r="G114" s="238" t="s">
        <v>436</v>
      </c>
      <c r="H114" s="239">
        <v>25.800000000000001</v>
      </c>
      <c r="I114" s="240"/>
      <c r="J114" s="241">
        <f>ROUND(I114*H114,2)</f>
        <v>0</v>
      </c>
      <c r="K114" s="237" t="s">
        <v>155</v>
      </c>
      <c r="L114" s="72"/>
      <c r="M114" s="242" t="s">
        <v>23</v>
      </c>
      <c r="N114" s="243" t="s">
        <v>48</v>
      </c>
      <c r="O114" s="47"/>
      <c r="P114" s="244">
        <f>O114*H114</f>
        <v>0</v>
      </c>
      <c r="Q114" s="244">
        <v>0.0015200000000000001</v>
      </c>
      <c r="R114" s="244">
        <f>Q114*H114</f>
        <v>0.039216000000000001</v>
      </c>
      <c r="S114" s="244">
        <v>0</v>
      </c>
      <c r="T114" s="245">
        <f>S114*H114</f>
        <v>0</v>
      </c>
      <c r="AR114" s="24" t="s">
        <v>247</v>
      </c>
      <c r="AT114" s="24" t="s">
        <v>151</v>
      </c>
      <c r="AU114" s="24" t="s">
        <v>86</v>
      </c>
      <c r="AY114" s="24" t="s">
        <v>148</v>
      </c>
      <c r="BE114" s="246">
        <f>IF(N114="základní",J114,0)</f>
        <v>0</v>
      </c>
      <c r="BF114" s="246">
        <f>IF(N114="snížená",J114,0)</f>
        <v>0</v>
      </c>
      <c r="BG114" s="246">
        <f>IF(N114="zákl. přenesená",J114,0)</f>
        <v>0</v>
      </c>
      <c r="BH114" s="246">
        <f>IF(N114="sníž. přenesená",J114,0)</f>
        <v>0</v>
      </c>
      <c r="BI114" s="246">
        <f>IF(N114="nulová",J114,0)</f>
        <v>0</v>
      </c>
      <c r="BJ114" s="24" t="s">
        <v>84</v>
      </c>
      <c r="BK114" s="246">
        <f>ROUND(I114*H114,2)</f>
        <v>0</v>
      </c>
      <c r="BL114" s="24" t="s">
        <v>247</v>
      </c>
      <c r="BM114" s="24" t="s">
        <v>625</v>
      </c>
    </row>
    <row r="115" s="1" customFormat="1">
      <c r="B115" s="46"/>
      <c r="C115" s="74"/>
      <c r="D115" s="247" t="s">
        <v>158</v>
      </c>
      <c r="E115" s="74"/>
      <c r="F115" s="248" t="s">
        <v>626</v>
      </c>
      <c r="G115" s="74"/>
      <c r="H115" s="74"/>
      <c r="I115" s="203"/>
      <c r="J115" s="74"/>
      <c r="K115" s="74"/>
      <c r="L115" s="72"/>
      <c r="M115" s="249"/>
      <c r="N115" s="47"/>
      <c r="O115" s="47"/>
      <c r="P115" s="47"/>
      <c r="Q115" s="47"/>
      <c r="R115" s="47"/>
      <c r="S115" s="47"/>
      <c r="T115" s="95"/>
      <c r="AT115" s="24" t="s">
        <v>158</v>
      </c>
      <c r="AU115" s="24" t="s">
        <v>86</v>
      </c>
    </row>
    <row r="116" s="1" customFormat="1">
      <c r="B116" s="46"/>
      <c r="C116" s="74"/>
      <c r="D116" s="247" t="s">
        <v>287</v>
      </c>
      <c r="E116" s="74"/>
      <c r="F116" s="250" t="s">
        <v>614</v>
      </c>
      <c r="G116" s="74"/>
      <c r="H116" s="74"/>
      <c r="I116" s="203"/>
      <c r="J116" s="74"/>
      <c r="K116" s="74"/>
      <c r="L116" s="72"/>
      <c r="M116" s="249"/>
      <c r="N116" s="47"/>
      <c r="O116" s="47"/>
      <c r="P116" s="47"/>
      <c r="Q116" s="47"/>
      <c r="R116" s="47"/>
      <c r="S116" s="47"/>
      <c r="T116" s="95"/>
      <c r="AT116" s="24" t="s">
        <v>287</v>
      </c>
      <c r="AU116" s="24" t="s">
        <v>86</v>
      </c>
    </row>
    <row r="117" s="12" customFormat="1">
      <c r="B117" s="251"/>
      <c r="C117" s="252"/>
      <c r="D117" s="247" t="s">
        <v>162</v>
      </c>
      <c r="E117" s="253" t="s">
        <v>23</v>
      </c>
      <c r="F117" s="254" t="s">
        <v>627</v>
      </c>
      <c r="G117" s="252"/>
      <c r="H117" s="255">
        <v>25.800000000000001</v>
      </c>
      <c r="I117" s="256"/>
      <c r="J117" s="252"/>
      <c r="K117" s="252"/>
      <c r="L117" s="257"/>
      <c r="M117" s="258"/>
      <c r="N117" s="259"/>
      <c r="O117" s="259"/>
      <c r="P117" s="259"/>
      <c r="Q117" s="259"/>
      <c r="R117" s="259"/>
      <c r="S117" s="259"/>
      <c r="T117" s="260"/>
      <c r="AT117" s="261" t="s">
        <v>162</v>
      </c>
      <c r="AU117" s="261" t="s">
        <v>86</v>
      </c>
      <c r="AV117" s="12" t="s">
        <v>86</v>
      </c>
      <c r="AW117" s="12" t="s">
        <v>40</v>
      </c>
      <c r="AX117" s="12" t="s">
        <v>84</v>
      </c>
      <c r="AY117" s="261" t="s">
        <v>148</v>
      </c>
    </row>
    <row r="118" s="1" customFormat="1" ht="16.5" customHeight="1">
      <c r="B118" s="46"/>
      <c r="C118" s="235" t="s">
        <v>207</v>
      </c>
      <c r="D118" s="235" t="s">
        <v>151</v>
      </c>
      <c r="E118" s="236" t="s">
        <v>628</v>
      </c>
      <c r="F118" s="237" t="s">
        <v>629</v>
      </c>
      <c r="G118" s="238" t="s">
        <v>262</v>
      </c>
      <c r="H118" s="239">
        <v>0.46100000000000002</v>
      </c>
      <c r="I118" s="240"/>
      <c r="J118" s="241">
        <f>ROUND(I118*H118,2)</f>
        <v>0</v>
      </c>
      <c r="K118" s="237" t="s">
        <v>155</v>
      </c>
      <c r="L118" s="72"/>
      <c r="M118" s="242" t="s">
        <v>23</v>
      </c>
      <c r="N118" s="243" t="s">
        <v>48</v>
      </c>
      <c r="O118" s="47"/>
      <c r="P118" s="244">
        <f>O118*H118</f>
        <v>0</v>
      </c>
      <c r="Q118" s="244">
        <v>0</v>
      </c>
      <c r="R118" s="244">
        <f>Q118*H118</f>
        <v>0</v>
      </c>
      <c r="S118" s="244">
        <v>0</v>
      </c>
      <c r="T118" s="245">
        <f>S118*H118</f>
        <v>0</v>
      </c>
      <c r="AR118" s="24" t="s">
        <v>247</v>
      </c>
      <c r="AT118" s="24" t="s">
        <v>151</v>
      </c>
      <c r="AU118" s="24" t="s">
        <v>86</v>
      </c>
      <c r="AY118" s="24" t="s">
        <v>148</v>
      </c>
      <c r="BE118" s="246">
        <f>IF(N118="základní",J118,0)</f>
        <v>0</v>
      </c>
      <c r="BF118" s="246">
        <f>IF(N118="snížená",J118,0)</f>
        <v>0</v>
      </c>
      <c r="BG118" s="246">
        <f>IF(N118="zákl. přenesená",J118,0)</f>
        <v>0</v>
      </c>
      <c r="BH118" s="246">
        <f>IF(N118="sníž. přenesená",J118,0)</f>
        <v>0</v>
      </c>
      <c r="BI118" s="246">
        <f>IF(N118="nulová",J118,0)</f>
        <v>0</v>
      </c>
      <c r="BJ118" s="24" t="s">
        <v>84</v>
      </c>
      <c r="BK118" s="246">
        <f>ROUND(I118*H118,2)</f>
        <v>0</v>
      </c>
      <c r="BL118" s="24" t="s">
        <v>247</v>
      </c>
      <c r="BM118" s="24" t="s">
        <v>630</v>
      </c>
    </row>
    <row r="119" s="1" customFormat="1">
      <c r="B119" s="46"/>
      <c r="C119" s="74"/>
      <c r="D119" s="247" t="s">
        <v>158</v>
      </c>
      <c r="E119" s="74"/>
      <c r="F119" s="248" t="s">
        <v>631</v>
      </c>
      <c r="G119" s="74"/>
      <c r="H119" s="74"/>
      <c r="I119" s="203"/>
      <c r="J119" s="74"/>
      <c r="K119" s="74"/>
      <c r="L119" s="72"/>
      <c r="M119" s="249"/>
      <c r="N119" s="47"/>
      <c r="O119" s="47"/>
      <c r="P119" s="47"/>
      <c r="Q119" s="47"/>
      <c r="R119" s="47"/>
      <c r="S119" s="47"/>
      <c r="T119" s="95"/>
      <c r="AT119" s="24" t="s">
        <v>158</v>
      </c>
      <c r="AU119" s="24" t="s">
        <v>86</v>
      </c>
    </row>
    <row r="120" s="1" customFormat="1">
      <c r="B120" s="46"/>
      <c r="C120" s="74"/>
      <c r="D120" s="247" t="s">
        <v>160</v>
      </c>
      <c r="E120" s="74"/>
      <c r="F120" s="250" t="s">
        <v>632</v>
      </c>
      <c r="G120" s="74"/>
      <c r="H120" s="74"/>
      <c r="I120" s="203"/>
      <c r="J120" s="74"/>
      <c r="K120" s="74"/>
      <c r="L120" s="72"/>
      <c r="M120" s="249"/>
      <c r="N120" s="47"/>
      <c r="O120" s="47"/>
      <c r="P120" s="47"/>
      <c r="Q120" s="47"/>
      <c r="R120" s="47"/>
      <c r="S120" s="47"/>
      <c r="T120" s="95"/>
      <c r="AT120" s="24" t="s">
        <v>160</v>
      </c>
      <c r="AU120" s="24" t="s">
        <v>86</v>
      </c>
    </row>
    <row r="121" s="1" customFormat="1" ht="16.5" customHeight="1">
      <c r="B121" s="46"/>
      <c r="C121" s="235" t="s">
        <v>149</v>
      </c>
      <c r="D121" s="235" t="s">
        <v>151</v>
      </c>
      <c r="E121" s="236" t="s">
        <v>633</v>
      </c>
      <c r="F121" s="237" t="s">
        <v>634</v>
      </c>
      <c r="G121" s="238" t="s">
        <v>262</v>
      </c>
      <c r="H121" s="239">
        <v>0.46100000000000002</v>
      </c>
      <c r="I121" s="240"/>
      <c r="J121" s="241">
        <f>ROUND(I121*H121,2)</f>
        <v>0</v>
      </c>
      <c r="K121" s="237" t="s">
        <v>155</v>
      </c>
      <c r="L121" s="72"/>
      <c r="M121" s="242" t="s">
        <v>23</v>
      </c>
      <c r="N121" s="243" t="s">
        <v>48</v>
      </c>
      <c r="O121" s="47"/>
      <c r="P121" s="244">
        <f>O121*H121</f>
        <v>0</v>
      </c>
      <c r="Q121" s="244">
        <v>0</v>
      </c>
      <c r="R121" s="244">
        <f>Q121*H121</f>
        <v>0</v>
      </c>
      <c r="S121" s="244">
        <v>0</v>
      </c>
      <c r="T121" s="245">
        <f>S121*H121</f>
        <v>0</v>
      </c>
      <c r="AR121" s="24" t="s">
        <v>247</v>
      </c>
      <c r="AT121" s="24" t="s">
        <v>151</v>
      </c>
      <c r="AU121" s="24" t="s">
        <v>86</v>
      </c>
      <c r="AY121" s="24" t="s">
        <v>148</v>
      </c>
      <c r="BE121" s="246">
        <f>IF(N121="základní",J121,0)</f>
        <v>0</v>
      </c>
      <c r="BF121" s="246">
        <f>IF(N121="snížená",J121,0)</f>
        <v>0</v>
      </c>
      <c r="BG121" s="246">
        <f>IF(N121="zákl. přenesená",J121,0)</f>
        <v>0</v>
      </c>
      <c r="BH121" s="246">
        <f>IF(N121="sníž. přenesená",J121,0)</f>
        <v>0</v>
      </c>
      <c r="BI121" s="246">
        <f>IF(N121="nulová",J121,0)</f>
        <v>0</v>
      </c>
      <c r="BJ121" s="24" t="s">
        <v>84</v>
      </c>
      <c r="BK121" s="246">
        <f>ROUND(I121*H121,2)</f>
        <v>0</v>
      </c>
      <c r="BL121" s="24" t="s">
        <v>247</v>
      </c>
      <c r="BM121" s="24" t="s">
        <v>635</v>
      </c>
    </row>
    <row r="122" s="1" customFormat="1">
      <c r="B122" s="46"/>
      <c r="C122" s="74"/>
      <c r="D122" s="247" t="s">
        <v>158</v>
      </c>
      <c r="E122" s="74"/>
      <c r="F122" s="248" t="s">
        <v>636</v>
      </c>
      <c r="G122" s="74"/>
      <c r="H122" s="74"/>
      <c r="I122" s="203"/>
      <c r="J122" s="74"/>
      <c r="K122" s="74"/>
      <c r="L122" s="72"/>
      <c r="M122" s="249"/>
      <c r="N122" s="47"/>
      <c r="O122" s="47"/>
      <c r="P122" s="47"/>
      <c r="Q122" s="47"/>
      <c r="R122" s="47"/>
      <c r="S122" s="47"/>
      <c r="T122" s="95"/>
      <c r="AT122" s="24" t="s">
        <v>158</v>
      </c>
      <c r="AU122" s="24" t="s">
        <v>86</v>
      </c>
    </row>
    <row r="123" s="1" customFormat="1">
      <c r="B123" s="46"/>
      <c r="C123" s="74"/>
      <c r="D123" s="247" t="s">
        <v>160</v>
      </c>
      <c r="E123" s="74"/>
      <c r="F123" s="250" t="s">
        <v>632</v>
      </c>
      <c r="G123" s="74"/>
      <c r="H123" s="74"/>
      <c r="I123" s="203"/>
      <c r="J123" s="74"/>
      <c r="K123" s="74"/>
      <c r="L123" s="72"/>
      <c r="M123" s="249"/>
      <c r="N123" s="47"/>
      <c r="O123" s="47"/>
      <c r="P123" s="47"/>
      <c r="Q123" s="47"/>
      <c r="R123" s="47"/>
      <c r="S123" s="47"/>
      <c r="T123" s="95"/>
      <c r="AT123" s="24" t="s">
        <v>160</v>
      </c>
      <c r="AU123" s="24" t="s">
        <v>86</v>
      </c>
    </row>
    <row r="124" s="11" customFormat="1" ht="29.88" customHeight="1">
      <c r="B124" s="219"/>
      <c r="C124" s="220"/>
      <c r="D124" s="221" t="s">
        <v>76</v>
      </c>
      <c r="E124" s="233" t="s">
        <v>540</v>
      </c>
      <c r="F124" s="233" t="s">
        <v>541</v>
      </c>
      <c r="G124" s="220"/>
      <c r="H124" s="220"/>
      <c r="I124" s="223"/>
      <c r="J124" s="234">
        <f>BK124</f>
        <v>0</v>
      </c>
      <c r="K124" s="220"/>
      <c r="L124" s="225"/>
      <c r="M124" s="226"/>
      <c r="N124" s="227"/>
      <c r="O124" s="227"/>
      <c r="P124" s="228">
        <f>SUM(P125:P141)</f>
        <v>0</v>
      </c>
      <c r="Q124" s="227"/>
      <c r="R124" s="228">
        <f>SUM(R125:R141)</f>
        <v>0.0028761600000000004</v>
      </c>
      <c r="S124" s="227"/>
      <c r="T124" s="229">
        <f>SUM(T125:T141)</f>
        <v>0</v>
      </c>
      <c r="AR124" s="230" t="s">
        <v>86</v>
      </c>
      <c r="AT124" s="231" t="s">
        <v>76</v>
      </c>
      <c r="AU124" s="231" t="s">
        <v>84</v>
      </c>
      <c r="AY124" s="230" t="s">
        <v>148</v>
      </c>
      <c r="BK124" s="232">
        <f>SUM(BK125:BK141)</f>
        <v>0</v>
      </c>
    </row>
    <row r="125" s="1" customFormat="1" ht="16.5" customHeight="1">
      <c r="B125" s="46"/>
      <c r="C125" s="235" t="s">
        <v>217</v>
      </c>
      <c r="D125" s="235" t="s">
        <v>151</v>
      </c>
      <c r="E125" s="236" t="s">
        <v>637</v>
      </c>
      <c r="F125" s="237" t="s">
        <v>638</v>
      </c>
      <c r="G125" s="238" t="s">
        <v>639</v>
      </c>
      <c r="H125" s="239">
        <v>2.6880000000000002</v>
      </c>
      <c r="I125" s="240"/>
      <c r="J125" s="241">
        <f>ROUND(I125*H125,2)</f>
        <v>0</v>
      </c>
      <c r="K125" s="237" t="s">
        <v>155</v>
      </c>
      <c r="L125" s="72"/>
      <c r="M125" s="242" t="s">
        <v>23</v>
      </c>
      <c r="N125" s="243" t="s">
        <v>48</v>
      </c>
      <c r="O125" s="47"/>
      <c r="P125" s="244">
        <f>O125*H125</f>
        <v>0</v>
      </c>
      <c r="Q125" s="244">
        <v>6.9999999999999994E-05</v>
      </c>
      <c r="R125" s="244">
        <f>Q125*H125</f>
        <v>0.00018815999999999999</v>
      </c>
      <c r="S125" s="244">
        <v>0</v>
      </c>
      <c r="T125" s="245">
        <f>S125*H125</f>
        <v>0</v>
      </c>
      <c r="AR125" s="24" t="s">
        <v>247</v>
      </c>
      <c r="AT125" s="24" t="s">
        <v>151</v>
      </c>
      <c r="AU125" s="24" t="s">
        <v>86</v>
      </c>
      <c r="AY125" s="24" t="s">
        <v>148</v>
      </c>
      <c r="BE125" s="246">
        <f>IF(N125="základní",J125,0)</f>
        <v>0</v>
      </c>
      <c r="BF125" s="246">
        <f>IF(N125="snížená",J125,0)</f>
        <v>0</v>
      </c>
      <c r="BG125" s="246">
        <f>IF(N125="zákl. přenesená",J125,0)</f>
        <v>0</v>
      </c>
      <c r="BH125" s="246">
        <f>IF(N125="sníž. přenesená",J125,0)</f>
        <v>0</v>
      </c>
      <c r="BI125" s="246">
        <f>IF(N125="nulová",J125,0)</f>
        <v>0</v>
      </c>
      <c r="BJ125" s="24" t="s">
        <v>84</v>
      </c>
      <c r="BK125" s="246">
        <f>ROUND(I125*H125,2)</f>
        <v>0</v>
      </c>
      <c r="BL125" s="24" t="s">
        <v>247</v>
      </c>
      <c r="BM125" s="24" t="s">
        <v>640</v>
      </c>
    </row>
    <row r="126" s="1" customFormat="1">
      <c r="B126" s="46"/>
      <c r="C126" s="74"/>
      <c r="D126" s="247" t="s">
        <v>158</v>
      </c>
      <c r="E126" s="74"/>
      <c r="F126" s="248" t="s">
        <v>641</v>
      </c>
      <c r="G126" s="74"/>
      <c r="H126" s="74"/>
      <c r="I126" s="203"/>
      <c r="J126" s="74"/>
      <c r="K126" s="74"/>
      <c r="L126" s="72"/>
      <c r="M126" s="249"/>
      <c r="N126" s="47"/>
      <c r="O126" s="47"/>
      <c r="P126" s="47"/>
      <c r="Q126" s="47"/>
      <c r="R126" s="47"/>
      <c r="S126" s="47"/>
      <c r="T126" s="95"/>
      <c r="AT126" s="24" t="s">
        <v>158</v>
      </c>
      <c r="AU126" s="24" t="s">
        <v>86</v>
      </c>
    </row>
    <row r="127" s="1" customFormat="1">
      <c r="B127" s="46"/>
      <c r="C127" s="74"/>
      <c r="D127" s="247" t="s">
        <v>160</v>
      </c>
      <c r="E127" s="74"/>
      <c r="F127" s="250" t="s">
        <v>642</v>
      </c>
      <c r="G127" s="74"/>
      <c r="H127" s="74"/>
      <c r="I127" s="203"/>
      <c r="J127" s="74"/>
      <c r="K127" s="74"/>
      <c r="L127" s="72"/>
      <c r="M127" s="249"/>
      <c r="N127" s="47"/>
      <c r="O127" s="47"/>
      <c r="P127" s="47"/>
      <c r="Q127" s="47"/>
      <c r="R127" s="47"/>
      <c r="S127" s="47"/>
      <c r="T127" s="95"/>
      <c r="AT127" s="24" t="s">
        <v>160</v>
      </c>
      <c r="AU127" s="24" t="s">
        <v>86</v>
      </c>
    </row>
    <row r="128" s="12" customFormat="1">
      <c r="B128" s="251"/>
      <c r="C128" s="252"/>
      <c r="D128" s="247" t="s">
        <v>162</v>
      </c>
      <c r="E128" s="253" t="s">
        <v>23</v>
      </c>
      <c r="F128" s="254" t="s">
        <v>643</v>
      </c>
      <c r="G128" s="252"/>
      <c r="H128" s="255">
        <v>0.57599999999999996</v>
      </c>
      <c r="I128" s="256"/>
      <c r="J128" s="252"/>
      <c r="K128" s="252"/>
      <c r="L128" s="257"/>
      <c r="M128" s="258"/>
      <c r="N128" s="259"/>
      <c r="O128" s="259"/>
      <c r="P128" s="259"/>
      <c r="Q128" s="259"/>
      <c r="R128" s="259"/>
      <c r="S128" s="259"/>
      <c r="T128" s="260"/>
      <c r="AT128" s="261" t="s">
        <v>162</v>
      </c>
      <c r="AU128" s="261" t="s">
        <v>86</v>
      </c>
      <c r="AV128" s="12" t="s">
        <v>86</v>
      </c>
      <c r="AW128" s="12" t="s">
        <v>40</v>
      </c>
      <c r="AX128" s="12" t="s">
        <v>77</v>
      </c>
      <c r="AY128" s="261" t="s">
        <v>148</v>
      </c>
    </row>
    <row r="129" s="12" customFormat="1">
      <c r="B129" s="251"/>
      <c r="C129" s="252"/>
      <c r="D129" s="247" t="s">
        <v>162</v>
      </c>
      <c r="E129" s="253" t="s">
        <v>23</v>
      </c>
      <c r="F129" s="254" t="s">
        <v>644</v>
      </c>
      <c r="G129" s="252"/>
      <c r="H129" s="255">
        <v>1.1519999999999999</v>
      </c>
      <c r="I129" s="256"/>
      <c r="J129" s="252"/>
      <c r="K129" s="252"/>
      <c r="L129" s="257"/>
      <c r="M129" s="258"/>
      <c r="N129" s="259"/>
      <c r="O129" s="259"/>
      <c r="P129" s="259"/>
      <c r="Q129" s="259"/>
      <c r="R129" s="259"/>
      <c r="S129" s="259"/>
      <c r="T129" s="260"/>
      <c r="AT129" s="261" t="s">
        <v>162</v>
      </c>
      <c r="AU129" s="261" t="s">
        <v>86</v>
      </c>
      <c r="AV129" s="12" t="s">
        <v>86</v>
      </c>
      <c r="AW129" s="12" t="s">
        <v>40</v>
      </c>
      <c r="AX129" s="12" t="s">
        <v>77</v>
      </c>
      <c r="AY129" s="261" t="s">
        <v>148</v>
      </c>
    </row>
    <row r="130" s="14" customFormat="1">
      <c r="B130" s="273"/>
      <c r="C130" s="274"/>
      <c r="D130" s="247" t="s">
        <v>162</v>
      </c>
      <c r="E130" s="275" t="s">
        <v>23</v>
      </c>
      <c r="F130" s="276" t="s">
        <v>182</v>
      </c>
      <c r="G130" s="274"/>
      <c r="H130" s="277">
        <v>1.728</v>
      </c>
      <c r="I130" s="278"/>
      <c r="J130" s="274"/>
      <c r="K130" s="274"/>
      <c r="L130" s="279"/>
      <c r="M130" s="280"/>
      <c r="N130" s="281"/>
      <c r="O130" s="281"/>
      <c r="P130" s="281"/>
      <c r="Q130" s="281"/>
      <c r="R130" s="281"/>
      <c r="S130" s="281"/>
      <c r="T130" s="282"/>
      <c r="AT130" s="283" t="s">
        <v>162</v>
      </c>
      <c r="AU130" s="283" t="s">
        <v>86</v>
      </c>
      <c r="AV130" s="14" t="s">
        <v>170</v>
      </c>
      <c r="AW130" s="14" t="s">
        <v>40</v>
      </c>
      <c r="AX130" s="14" t="s">
        <v>77</v>
      </c>
      <c r="AY130" s="283" t="s">
        <v>148</v>
      </c>
    </row>
    <row r="131" s="12" customFormat="1">
      <c r="B131" s="251"/>
      <c r="C131" s="252"/>
      <c r="D131" s="247" t="s">
        <v>162</v>
      </c>
      <c r="E131" s="253" t="s">
        <v>23</v>
      </c>
      <c r="F131" s="254" t="s">
        <v>645</v>
      </c>
      <c r="G131" s="252"/>
      <c r="H131" s="255">
        <v>0.95999999999999996</v>
      </c>
      <c r="I131" s="256"/>
      <c r="J131" s="252"/>
      <c r="K131" s="252"/>
      <c r="L131" s="257"/>
      <c r="M131" s="258"/>
      <c r="N131" s="259"/>
      <c r="O131" s="259"/>
      <c r="P131" s="259"/>
      <c r="Q131" s="259"/>
      <c r="R131" s="259"/>
      <c r="S131" s="259"/>
      <c r="T131" s="260"/>
      <c r="AT131" s="261" t="s">
        <v>162</v>
      </c>
      <c r="AU131" s="261" t="s">
        <v>86</v>
      </c>
      <c r="AV131" s="12" t="s">
        <v>86</v>
      </c>
      <c r="AW131" s="12" t="s">
        <v>40</v>
      </c>
      <c r="AX131" s="12" t="s">
        <v>77</v>
      </c>
      <c r="AY131" s="261" t="s">
        <v>148</v>
      </c>
    </row>
    <row r="132" s="13" customFormat="1">
      <c r="B132" s="262"/>
      <c r="C132" s="263"/>
      <c r="D132" s="247" t="s">
        <v>162</v>
      </c>
      <c r="E132" s="264" t="s">
        <v>23</v>
      </c>
      <c r="F132" s="265" t="s">
        <v>165</v>
      </c>
      <c r="G132" s="263"/>
      <c r="H132" s="266">
        <v>2.6880000000000002</v>
      </c>
      <c r="I132" s="267"/>
      <c r="J132" s="263"/>
      <c r="K132" s="263"/>
      <c r="L132" s="268"/>
      <c r="M132" s="269"/>
      <c r="N132" s="270"/>
      <c r="O132" s="270"/>
      <c r="P132" s="270"/>
      <c r="Q132" s="270"/>
      <c r="R132" s="270"/>
      <c r="S132" s="270"/>
      <c r="T132" s="271"/>
      <c r="AT132" s="272" t="s">
        <v>162</v>
      </c>
      <c r="AU132" s="272" t="s">
        <v>86</v>
      </c>
      <c r="AV132" s="13" t="s">
        <v>156</v>
      </c>
      <c r="AW132" s="13" t="s">
        <v>40</v>
      </c>
      <c r="AX132" s="13" t="s">
        <v>84</v>
      </c>
      <c r="AY132" s="272" t="s">
        <v>148</v>
      </c>
    </row>
    <row r="133" s="1" customFormat="1" ht="16.5" customHeight="1">
      <c r="B133" s="46"/>
      <c r="C133" s="287" t="s">
        <v>222</v>
      </c>
      <c r="D133" s="287" t="s">
        <v>450</v>
      </c>
      <c r="E133" s="288" t="s">
        <v>646</v>
      </c>
      <c r="F133" s="289" t="s">
        <v>647</v>
      </c>
      <c r="G133" s="290" t="s">
        <v>639</v>
      </c>
      <c r="H133" s="291">
        <v>2.6880000000000002</v>
      </c>
      <c r="I133" s="292"/>
      <c r="J133" s="293">
        <f>ROUND(I133*H133,2)</f>
        <v>0</v>
      </c>
      <c r="K133" s="289" t="s">
        <v>155</v>
      </c>
      <c r="L133" s="294"/>
      <c r="M133" s="295" t="s">
        <v>23</v>
      </c>
      <c r="N133" s="296" t="s">
        <v>48</v>
      </c>
      <c r="O133" s="47"/>
      <c r="P133" s="244">
        <f>O133*H133</f>
        <v>0</v>
      </c>
      <c r="Q133" s="244">
        <v>0.001</v>
      </c>
      <c r="R133" s="244">
        <f>Q133*H133</f>
        <v>0.0026880000000000003</v>
      </c>
      <c r="S133" s="244">
        <v>0</v>
      </c>
      <c r="T133" s="245">
        <f>S133*H133</f>
        <v>0</v>
      </c>
      <c r="AR133" s="24" t="s">
        <v>453</v>
      </c>
      <c r="AT133" s="24" t="s">
        <v>450</v>
      </c>
      <c r="AU133" s="24" t="s">
        <v>86</v>
      </c>
      <c r="AY133" s="24" t="s">
        <v>148</v>
      </c>
      <c r="BE133" s="246">
        <f>IF(N133="základní",J133,0)</f>
        <v>0</v>
      </c>
      <c r="BF133" s="246">
        <f>IF(N133="snížená",J133,0)</f>
        <v>0</v>
      </c>
      <c r="BG133" s="246">
        <f>IF(N133="zákl. přenesená",J133,0)</f>
        <v>0</v>
      </c>
      <c r="BH133" s="246">
        <f>IF(N133="sníž. přenesená",J133,0)</f>
        <v>0</v>
      </c>
      <c r="BI133" s="246">
        <f>IF(N133="nulová",J133,0)</f>
        <v>0</v>
      </c>
      <c r="BJ133" s="24" t="s">
        <v>84</v>
      </c>
      <c r="BK133" s="246">
        <f>ROUND(I133*H133,2)</f>
        <v>0</v>
      </c>
      <c r="BL133" s="24" t="s">
        <v>247</v>
      </c>
      <c r="BM133" s="24" t="s">
        <v>648</v>
      </c>
    </row>
    <row r="134" s="1" customFormat="1">
      <c r="B134" s="46"/>
      <c r="C134" s="74"/>
      <c r="D134" s="247" t="s">
        <v>158</v>
      </c>
      <c r="E134" s="74"/>
      <c r="F134" s="248" t="s">
        <v>647</v>
      </c>
      <c r="G134" s="74"/>
      <c r="H134" s="74"/>
      <c r="I134" s="203"/>
      <c r="J134" s="74"/>
      <c r="K134" s="74"/>
      <c r="L134" s="72"/>
      <c r="M134" s="249"/>
      <c r="N134" s="47"/>
      <c r="O134" s="47"/>
      <c r="P134" s="47"/>
      <c r="Q134" s="47"/>
      <c r="R134" s="47"/>
      <c r="S134" s="47"/>
      <c r="T134" s="95"/>
      <c r="AT134" s="24" t="s">
        <v>158</v>
      </c>
      <c r="AU134" s="24" t="s">
        <v>86</v>
      </c>
    </row>
    <row r="135" s="1" customFormat="1">
      <c r="B135" s="46"/>
      <c r="C135" s="74"/>
      <c r="D135" s="247" t="s">
        <v>287</v>
      </c>
      <c r="E135" s="74"/>
      <c r="F135" s="250" t="s">
        <v>649</v>
      </c>
      <c r="G135" s="74"/>
      <c r="H135" s="74"/>
      <c r="I135" s="203"/>
      <c r="J135" s="74"/>
      <c r="K135" s="74"/>
      <c r="L135" s="72"/>
      <c r="M135" s="249"/>
      <c r="N135" s="47"/>
      <c r="O135" s="47"/>
      <c r="P135" s="47"/>
      <c r="Q135" s="47"/>
      <c r="R135" s="47"/>
      <c r="S135" s="47"/>
      <c r="T135" s="95"/>
      <c r="AT135" s="24" t="s">
        <v>287</v>
      </c>
      <c r="AU135" s="24" t="s">
        <v>86</v>
      </c>
    </row>
    <row r="136" s="1" customFormat="1" ht="16.5" customHeight="1">
      <c r="B136" s="46"/>
      <c r="C136" s="235" t="s">
        <v>227</v>
      </c>
      <c r="D136" s="235" t="s">
        <v>151</v>
      </c>
      <c r="E136" s="236" t="s">
        <v>560</v>
      </c>
      <c r="F136" s="237" t="s">
        <v>561</v>
      </c>
      <c r="G136" s="238" t="s">
        <v>262</v>
      </c>
      <c r="H136" s="239">
        <v>0.0030000000000000001</v>
      </c>
      <c r="I136" s="240"/>
      <c r="J136" s="241">
        <f>ROUND(I136*H136,2)</f>
        <v>0</v>
      </c>
      <c r="K136" s="237" t="s">
        <v>155</v>
      </c>
      <c r="L136" s="72"/>
      <c r="M136" s="242" t="s">
        <v>23</v>
      </c>
      <c r="N136" s="243" t="s">
        <v>48</v>
      </c>
      <c r="O136" s="47"/>
      <c r="P136" s="244">
        <f>O136*H136</f>
        <v>0</v>
      </c>
      <c r="Q136" s="244">
        <v>0</v>
      </c>
      <c r="R136" s="244">
        <f>Q136*H136</f>
        <v>0</v>
      </c>
      <c r="S136" s="244">
        <v>0</v>
      </c>
      <c r="T136" s="245">
        <f>S136*H136</f>
        <v>0</v>
      </c>
      <c r="AR136" s="24" t="s">
        <v>247</v>
      </c>
      <c r="AT136" s="24" t="s">
        <v>151</v>
      </c>
      <c r="AU136" s="24" t="s">
        <v>86</v>
      </c>
      <c r="AY136" s="24" t="s">
        <v>148</v>
      </c>
      <c r="BE136" s="246">
        <f>IF(N136="základní",J136,0)</f>
        <v>0</v>
      </c>
      <c r="BF136" s="246">
        <f>IF(N136="snížená",J136,0)</f>
        <v>0</v>
      </c>
      <c r="BG136" s="246">
        <f>IF(N136="zákl. přenesená",J136,0)</f>
        <v>0</v>
      </c>
      <c r="BH136" s="246">
        <f>IF(N136="sníž. přenesená",J136,0)</f>
        <v>0</v>
      </c>
      <c r="BI136" s="246">
        <f>IF(N136="nulová",J136,0)</f>
        <v>0</v>
      </c>
      <c r="BJ136" s="24" t="s">
        <v>84</v>
      </c>
      <c r="BK136" s="246">
        <f>ROUND(I136*H136,2)</f>
        <v>0</v>
      </c>
      <c r="BL136" s="24" t="s">
        <v>247</v>
      </c>
      <c r="BM136" s="24" t="s">
        <v>650</v>
      </c>
    </row>
    <row r="137" s="1" customFormat="1">
      <c r="B137" s="46"/>
      <c r="C137" s="74"/>
      <c r="D137" s="247" t="s">
        <v>158</v>
      </c>
      <c r="E137" s="74"/>
      <c r="F137" s="248" t="s">
        <v>563</v>
      </c>
      <c r="G137" s="74"/>
      <c r="H137" s="74"/>
      <c r="I137" s="203"/>
      <c r="J137" s="74"/>
      <c r="K137" s="74"/>
      <c r="L137" s="72"/>
      <c r="M137" s="249"/>
      <c r="N137" s="47"/>
      <c r="O137" s="47"/>
      <c r="P137" s="47"/>
      <c r="Q137" s="47"/>
      <c r="R137" s="47"/>
      <c r="S137" s="47"/>
      <c r="T137" s="95"/>
      <c r="AT137" s="24" t="s">
        <v>158</v>
      </c>
      <c r="AU137" s="24" t="s">
        <v>86</v>
      </c>
    </row>
    <row r="138" s="1" customFormat="1">
      <c r="B138" s="46"/>
      <c r="C138" s="74"/>
      <c r="D138" s="247" t="s">
        <v>160</v>
      </c>
      <c r="E138" s="74"/>
      <c r="F138" s="250" t="s">
        <v>494</v>
      </c>
      <c r="G138" s="74"/>
      <c r="H138" s="74"/>
      <c r="I138" s="203"/>
      <c r="J138" s="74"/>
      <c r="K138" s="74"/>
      <c r="L138" s="72"/>
      <c r="M138" s="249"/>
      <c r="N138" s="47"/>
      <c r="O138" s="47"/>
      <c r="P138" s="47"/>
      <c r="Q138" s="47"/>
      <c r="R138" s="47"/>
      <c r="S138" s="47"/>
      <c r="T138" s="95"/>
      <c r="AT138" s="24" t="s">
        <v>160</v>
      </c>
      <c r="AU138" s="24" t="s">
        <v>86</v>
      </c>
    </row>
    <row r="139" s="1" customFormat="1" ht="16.5" customHeight="1">
      <c r="B139" s="46"/>
      <c r="C139" s="235" t="s">
        <v>233</v>
      </c>
      <c r="D139" s="235" t="s">
        <v>151</v>
      </c>
      <c r="E139" s="236" t="s">
        <v>564</v>
      </c>
      <c r="F139" s="237" t="s">
        <v>565</v>
      </c>
      <c r="G139" s="238" t="s">
        <v>262</v>
      </c>
      <c r="H139" s="239">
        <v>0.0030000000000000001</v>
      </c>
      <c r="I139" s="240"/>
      <c r="J139" s="241">
        <f>ROUND(I139*H139,2)</f>
        <v>0</v>
      </c>
      <c r="K139" s="237" t="s">
        <v>155</v>
      </c>
      <c r="L139" s="72"/>
      <c r="M139" s="242" t="s">
        <v>23</v>
      </c>
      <c r="N139" s="243" t="s">
        <v>48</v>
      </c>
      <c r="O139" s="47"/>
      <c r="P139" s="244">
        <f>O139*H139</f>
        <v>0</v>
      </c>
      <c r="Q139" s="244">
        <v>0</v>
      </c>
      <c r="R139" s="244">
        <f>Q139*H139</f>
        <v>0</v>
      </c>
      <c r="S139" s="244">
        <v>0</v>
      </c>
      <c r="T139" s="245">
        <f>S139*H139</f>
        <v>0</v>
      </c>
      <c r="AR139" s="24" t="s">
        <v>247</v>
      </c>
      <c r="AT139" s="24" t="s">
        <v>151</v>
      </c>
      <c r="AU139" s="24" t="s">
        <v>86</v>
      </c>
      <c r="AY139" s="24" t="s">
        <v>148</v>
      </c>
      <c r="BE139" s="246">
        <f>IF(N139="základní",J139,0)</f>
        <v>0</v>
      </c>
      <c r="BF139" s="246">
        <f>IF(N139="snížená",J139,0)</f>
        <v>0</v>
      </c>
      <c r="BG139" s="246">
        <f>IF(N139="zákl. přenesená",J139,0)</f>
        <v>0</v>
      </c>
      <c r="BH139" s="246">
        <f>IF(N139="sníž. přenesená",J139,0)</f>
        <v>0</v>
      </c>
      <c r="BI139" s="246">
        <f>IF(N139="nulová",J139,0)</f>
        <v>0</v>
      </c>
      <c r="BJ139" s="24" t="s">
        <v>84</v>
      </c>
      <c r="BK139" s="246">
        <f>ROUND(I139*H139,2)</f>
        <v>0</v>
      </c>
      <c r="BL139" s="24" t="s">
        <v>247</v>
      </c>
      <c r="BM139" s="24" t="s">
        <v>651</v>
      </c>
    </row>
    <row r="140" s="1" customFormat="1">
      <c r="B140" s="46"/>
      <c r="C140" s="74"/>
      <c r="D140" s="247" t="s">
        <v>158</v>
      </c>
      <c r="E140" s="74"/>
      <c r="F140" s="248" t="s">
        <v>567</v>
      </c>
      <c r="G140" s="74"/>
      <c r="H140" s="74"/>
      <c r="I140" s="203"/>
      <c r="J140" s="74"/>
      <c r="K140" s="74"/>
      <c r="L140" s="72"/>
      <c r="M140" s="249"/>
      <c r="N140" s="47"/>
      <c r="O140" s="47"/>
      <c r="P140" s="47"/>
      <c r="Q140" s="47"/>
      <c r="R140" s="47"/>
      <c r="S140" s="47"/>
      <c r="T140" s="95"/>
      <c r="AT140" s="24" t="s">
        <v>158</v>
      </c>
      <c r="AU140" s="24" t="s">
        <v>86</v>
      </c>
    </row>
    <row r="141" s="1" customFormat="1">
      <c r="B141" s="46"/>
      <c r="C141" s="74"/>
      <c r="D141" s="247" t="s">
        <v>160</v>
      </c>
      <c r="E141" s="74"/>
      <c r="F141" s="250" t="s">
        <v>494</v>
      </c>
      <c r="G141" s="74"/>
      <c r="H141" s="74"/>
      <c r="I141" s="203"/>
      <c r="J141" s="74"/>
      <c r="K141" s="74"/>
      <c r="L141" s="72"/>
      <c r="M141" s="284"/>
      <c r="N141" s="285"/>
      <c r="O141" s="285"/>
      <c r="P141" s="285"/>
      <c r="Q141" s="285"/>
      <c r="R141" s="285"/>
      <c r="S141" s="285"/>
      <c r="T141" s="286"/>
      <c r="AT141" s="24" t="s">
        <v>160</v>
      </c>
      <c r="AU141" s="24" t="s">
        <v>86</v>
      </c>
    </row>
    <row r="142" s="1" customFormat="1" ht="6.96" customHeight="1">
      <c r="B142" s="67"/>
      <c r="C142" s="68"/>
      <c r="D142" s="68"/>
      <c r="E142" s="68"/>
      <c r="F142" s="68"/>
      <c r="G142" s="68"/>
      <c r="H142" s="68"/>
      <c r="I142" s="178"/>
      <c r="J142" s="68"/>
      <c r="K142" s="68"/>
      <c r="L142" s="72"/>
    </row>
  </sheetData>
  <sheetProtection sheet="1" autoFilter="0" formatColumns="0" formatRows="0" objects="1" scenarios="1" spinCount="100000" saltValue="Ywiu+Bj9Itp8S9VM/7P/ZFE1C8h2gJLYGvWP7idwuReXrx+dGprlTDfwraUSPuR1iSixlDj8JxGScx3WOJU7/w==" hashValue="+IbY1xdHPi2wKGIWOyZ0nMMlfk6EPnell5LN3aH0OyyzM0p3j/8HBa/oKHDXJyhcwjGnuxxB36tFUS6HLWofgg==" algorithmName="SHA-512" password="CC35"/>
  <autoFilter ref="C78:K141"/>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113</v>
      </c>
      <c r="G1" s="151" t="s">
        <v>114</v>
      </c>
      <c r="H1" s="151"/>
      <c r="I1" s="152"/>
      <c r="J1" s="151" t="s">
        <v>115</v>
      </c>
      <c r="K1" s="150" t="s">
        <v>116</v>
      </c>
      <c r="L1" s="151" t="s">
        <v>117</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112</v>
      </c>
    </row>
    <row r="3" ht="6.96" customHeight="1">
      <c r="B3" s="25"/>
      <c r="C3" s="26"/>
      <c r="D3" s="26"/>
      <c r="E3" s="26"/>
      <c r="F3" s="26"/>
      <c r="G3" s="26"/>
      <c r="H3" s="26"/>
      <c r="I3" s="153"/>
      <c r="J3" s="26"/>
      <c r="K3" s="27"/>
      <c r="AT3" s="24" t="s">
        <v>86</v>
      </c>
    </row>
    <row r="4" ht="36.96" customHeight="1">
      <c r="B4" s="28"/>
      <c r="C4" s="29"/>
      <c r="D4" s="30" t="s">
        <v>118</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VD Předměřice, oprava nástaveb jezových pilířů</v>
      </c>
      <c r="F7" s="40"/>
      <c r="G7" s="40"/>
      <c r="H7" s="40"/>
      <c r="I7" s="154"/>
      <c r="J7" s="29"/>
      <c r="K7" s="31"/>
    </row>
    <row r="8" s="1" customFormat="1">
      <c r="B8" s="46"/>
      <c r="C8" s="47"/>
      <c r="D8" s="40" t="s">
        <v>119</v>
      </c>
      <c r="E8" s="47"/>
      <c r="F8" s="47"/>
      <c r="G8" s="47"/>
      <c r="H8" s="47"/>
      <c r="I8" s="156"/>
      <c r="J8" s="47"/>
      <c r="K8" s="51"/>
    </row>
    <row r="9" s="1" customFormat="1" ht="36.96" customHeight="1">
      <c r="B9" s="46"/>
      <c r="C9" s="47"/>
      <c r="D9" s="47"/>
      <c r="E9" s="157" t="s">
        <v>652</v>
      </c>
      <c r="F9" s="47"/>
      <c r="G9" s="47"/>
      <c r="H9" s="47"/>
      <c r="I9" s="156"/>
      <c r="J9" s="47"/>
      <c r="K9" s="51"/>
    </row>
    <row r="10" s="1" customFormat="1">
      <c r="B10" s="46"/>
      <c r="C10" s="47"/>
      <c r="D10" s="47"/>
      <c r="E10" s="47"/>
      <c r="F10" s="47"/>
      <c r="G10" s="47"/>
      <c r="H10" s="47"/>
      <c r="I10" s="156"/>
      <c r="J10" s="47"/>
      <c r="K10" s="51"/>
    </row>
    <row r="11" s="1" customFormat="1" ht="14.4" customHeight="1">
      <c r="B11" s="46"/>
      <c r="C11" s="47"/>
      <c r="D11" s="40" t="s">
        <v>20</v>
      </c>
      <c r="E11" s="47"/>
      <c r="F11" s="35" t="s">
        <v>21</v>
      </c>
      <c r="G11" s="47"/>
      <c r="H11" s="47"/>
      <c r="I11" s="158" t="s">
        <v>22</v>
      </c>
      <c r="J11" s="35" t="s">
        <v>23</v>
      </c>
      <c r="K11" s="51"/>
    </row>
    <row r="12" s="1" customFormat="1" ht="14.4" customHeight="1">
      <c r="B12" s="46"/>
      <c r="C12" s="47"/>
      <c r="D12" s="40" t="s">
        <v>24</v>
      </c>
      <c r="E12" s="47"/>
      <c r="F12" s="35" t="s">
        <v>25</v>
      </c>
      <c r="G12" s="47"/>
      <c r="H12" s="47"/>
      <c r="I12" s="158" t="s">
        <v>26</v>
      </c>
      <c r="J12" s="159" t="str">
        <f>'Rekapitulace stavby'!AN8</f>
        <v>4. 8. 2017</v>
      </c>
      <c r="K12" s="51"/>
    </row>
    <row r="13" s="1" customFormat="1" ht="10.8" customHeight="1">
      <c r="B13" s="46"/>
      <c r="C13" s="47"/>
      <c r="D13" s="47"/>
      <c r="E13" s="47"/>
      <c r="F13" s="47"/>
      <c r="G13" s="47"/>
      <c r="H13" s="47"/>
      <c r="I13" s="156"/>
      <c r="J13" s="47"/>
      <c r="K13" s="51"/>
    </row>
    <row r="14" s="1" customFormat="1" ht="14.4" customHeight="1">
      <c r="B14" s="46"/>
      <c r="C14" s="47"/>
      <c r="D14" s="40" t="s">
        <v>28</v>
      </c>
      <c r="E14" s="47"/>
      <c r="F14" s="47"/>
      <c r="G14" s="47"/>
      <c r="H14" s="47"/>
      <c r="I14" s="158" t="s">
        <v>29</v>
      </c>
      <c r="J14" s="35" t="s">
        <v>30</v>
      </c>
      <c r="K14" s="51"/>
    </row>
    <row r="15" s="1" customFormat="1" ht="18" customHeight="1">
      <c r="B15" s="46"/>
      <c r="C15" s="47"/>
      <c r="D15" s="47"/>
      <c r="E15" s="35" t="s">
        <v>31</v>
      </c>
      <c r="F15" s="47"/>
      <c r="G15" s="47"/>
      <c r="H15" s="47"/>
      <c r="I15" s="158" t="s">
        <v>32</v>
      </c>
      <c r="J15" s="35" t="s">
        <v>33</v>
      </c>
      <c r="K15" s="51"/>
    </row>
    <row r="16" s="1" customFormat="1" ht="6.96" customHeight="1">
      <c r="B16" s="46"/>
      <c r="C16" s="47"/>
      <c r="D16" s="47"/>
      <c r="E16" s="47"/>
      <c r="F16" s="47"/>
      <c r="G16" s="47"/>
      <c r="H16" s="47"/>
      <c r="I16" s="156"/>
      <c r="J16" s="47"/>
      <c r="K16" s="51"/>
    </row>
    <row r="17" s="1" customFormat="1" ht="14.4" customHeight="1">
      <c r="B17" s="46"/>
      <c r="C17" s="47"/>
      <c r="D17" s="40" t="s">
        <v>34</v>
      </c>
      <c r="E17" s="47"/>
      <c r="F17" s="47"/>
      <c r="G17" s="47"/>
      <c r="H17" s="47"/>
      <c r="I17" s="158"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58" t="s">
        <v>32</v>
      </c>
      <c r="J18" s="35" t="str">
        <f>IF('Rekapitulace stavby'!AN14="Vyplň údaj","",IF('Rekapitulace stavby'!AN14="","",'Rekapitulace stavby'!AN14))</f>
        <v/>
      </c>
      <c r="K18" s="51"/>
    </row>
    <row r="19" s="1" customFormat="1" ht="6.96" customHeight="1">
      <c r="B19" s="46"/>
      <c r="C19" s="47"/>
      <c r="D19" s="47"/>
      <c r="E19" s="47"/>
      <c r="F19" s="47"/>
      <c r="G19" s="47"/>
      <c r="H19" s="47"/>
      <c r="I19" s="156"/>
      <c r="J19" s="47"/>
      <c r="K19" s="51"/>
    </row>
    <row r="20" s="1" customFormat="1" ht="14.4" customHeight="1">
      <c r="B20" s="46"/>
      <c r="C20" s="47"/>
      <c r="D20" s="40" t="s">
        <v>36</v>
      </c>
      <c r="E20" s="47"/>
      <c r="F20" s="47"/>
      <c r="G20" s="47"/>
      <c r="H20" s="47"/>
      <c r="I20" s="158" t="s">
        <v>29</v>
      </c>
      <c r="J20" s="35" t="s">
        <v>37</v>
      </c>
      <c r="K20" s="51"/>
    </row>
    <row r="21" s="1" customFormat="1" ht="18" customHeight="1">
      <c r="B21" s="46"/>
      <c r="C21" s="47"/>
      <c r="D21" s="47"/>
      <c r="E21" s="35" t="s">
        <v>38</v>
      </c>
      <c r="F21" s="47"/>
      <c r="G21" s="47"/>
      <c r="H21" s="47"/>
      <c r="I21" s="158" t="s">
        <v>32</v>
      </c>
      <c r="J21" s="35" t="s">
        <v>39</v>
      </c>
      <c r="K21" s="51"/>
    </row>
    <row r="22" s="1" customFormat="1" ht="6.96" customHeight="1">
      <c r="B22" s="46"/>
      <c r="C22" s="47"/>
      <c r="D22" s="47"/>
      <c r="E22" s="47"/>
      <c r="F22" s="47"/>
      <c r="G22" s="47"/>
      <c r="H22" s="47"/>
      <c r="I22" s="156"/>
      <c r="J22" s="47"/>
      <c r="K22" s="51"/>
    </row>
    <row r="23" s="1" customFormat="1" ht="14.4" customHeight="1">
      <c r="B23" s="46"/>
      <c r="C23" s="47"/>
      <c r="D23" s="40" t="s">
        <v>41</v>
      </c>
      <c r="E23" s="47"/>
      <c r="F23" s="47"/>
      <c r="G23" s="47"/>
      <c r="H23" s="47"/>
      <c r="I23" s="156"/>
      <c r="J23" s="47"/>
      <c r="K23" s="51"/>
    </row>
    <row r="24" s="7" customFormat="1" ht="16.5" customHeight="1">
      <c r="B24" s="160"/>
      <c r="C24" s="161"/>
      <c r="D24" s="161"/>
      <c r="E24" s="44" t="s">
        <v>23</v>
      </c>
      <c r="F24" s="44"/>
      <c r="G24" s="44"/>
      <c r="H24" s="44"/>
      <c r="I24" s="162"/>
      <c r="J24" s="161"/>
      <c r="K24" s="163"/>
    </row>
    <row r="25" s="1" customFormat="1" ht="6.96" customHeight="1">
      <c r="B25" s="46"/>
      <c r="C25" s="47"/>
      <c r="D25" s="47"/>
      <c r="E25" s="47"/>
      <c r="F25" s="47"/>
      <c r="G25" s="47"/>
      <c r="H25" s="47"/>
      <c r="I25" s="156"/>
      <c r="J25" s="47"/>
      <c r="K25" s="51"/>
    </row>
    <row r="26" s="1" customFormat="1" ht="6.96" customHeight="1">
      <c r="B26" s="46"/>
      <c r="C26" s="47"/>
      <c r="D26" s="106"/>
      <c r="E26" s="106"/>
      <c r="F26" s="106"/>
      <c r="G26" s="106"/>
      <c r="H26" s="106"/>
      <c r="I26" s="164"/>
      <c r="J26" s="106"/>
      <c r="K26" s="165"/>
    </row>
    <row r="27" s="1" customFormat="1" ht="25.44" customHeight="1">
      <c r="B27" s="46"/>
      <c r="C27" s="47"/>
      <c r="D27" s="166" t="s">
        <v>43</v>
      </c>
      <c r="E27" s="47"/>
      <c r="F27" s="47"/>
      <c r="G27" s="47"/>
      <c r="H27" s="47"/>
      <c r="I27" s="156"/>
      <c r="J27" s="167">
        <f>ROUND(J81,2)</f>
        <v>0</v>
      </c>
      <c r="K27" s="51"/>
    </row>
    <row r="28" s="1" customFormat="1" ht="6.96" customHeight="1">
      <c r="B28" s="46"/>
      <c r="C28" s="47"/>
      <c r="D28" s="106"/>
      <c r="E28" s="106"/>
      <c r="F28" s="106"/>
      <c r="G28" s="106"/>
      <c r="H28" s="106"/>
      <c r="I28" s="164"/>
      <c r="J28" s="106"/>
      <c r="K28" s="165"/>
    </row>
    <row r="29" s="1" customFormat="1" ht="14.4" customHeight="1">
      <c r="B29" s="46"/>
      <c r="C29" s="47"/>
      <c r="D29" s="47"/>
      <c r="E29" s="47"/>
      <c r="F29" s="52" t="s">
        <v>45</v>
      </c>
      <c r="G29" s="47"/>
      <c r="H29" s="47"/>
      <c r="I29" s="168" t="s">
        <v>44</v>
      </c>
      <c r="J29" s="52" t="s">
        <v>46</v>
      </c>
      <c r="K29" s="51"/>
    </row>
    <row r="30" s="1" customFormat="1" ht="14.4" customHeight="1">
      <c r="B30" s="46"/>
      <c r="C30" s="47"/>
      <c r="D30" s="55" t="s">
        <v>47</v>
      </c>
      <c r="E30" s="55" t="s">
        <v>48</v>
      </c>
      <c r="F30" s="169">
        <f>ROUND(SUM(BE81:BE124), 2)</f>
        <v>0</v>
      </c>
      <c r="G30" s="47"/>
      <c r="H30" s="47"/>
      <c r="I30" s="170">
        <v>0.20999999999999999</v>
      </c>
      <c r="J30" s="169">
        <f>ROUND(ROUND((SUM(BE81:BE124)), 2)*I30, 2)</f>
        <v>0</v>
      </c>
      <c r="K30" s="51"/>
    </row>
    <row r="31" s="1" customFormat="1" ht="14.4" customHeight="1">
      <c r="B31" s="46"/>
      <c r="C31" s="47"/>
      <c r="D31" s="47"/>
      <c r="E31" s="55" t="s">
        <v>49</v>
      </c>
      <c r="F31" s="169">
        <f>ROUND(SUM(BF81:BF124), 2)</f>
        <v>0</v>
      </c>
      <c r="G31" s="47"/>
      <c r="H31" s="47"/>
      <c r="I31" s="170">
        <v>0.14999999999999999</v>
      </c>
      <c r="J31" s="169">
        <f>ROUND(ROUND((SUM(BF81:BF124)), 2)*I31, 2)</f>
        <v>0</v>
      </c>
      <c r="K31" s="51"/>
    </row>
    <row r="32" hidden="1" s="1" customFormat="1" ht="14.4" customHeight="1">
      <c r="B32" s="46"/>
      <c r="C32" s="47"/>
      <c r="D32" s="47"/>
      <c r="E32" s="55" t="s">
        <v>50</v>
      </c>
      <c r="F32" s="169">
        <f>ROUND(SUM(BG81:BG124), 2)</f>
        <v>0</v>
      </c>
      <c r="G32" s="47"/>
      <c r="H32" s="47"/>
      <c r="I32" s="170">
        <v>0.20999999999999999</v>
      </c>
      <c r="J32" s="169">
        <v>0</v>
      </c>
      <c r="K32" s="51"/>
    </row>
    <row r="33" hidden="1" s="1" customFormat="1" ht="14.4" customHeight="1">
      <c r="B33" s="46"/>
      <c r="C33" s="47"/>
      <c r="D33" s="47"/>
      <c r="E33" s="55" t="s">
        <v>51</v>
      </c>
      <c r="F33" s="169">
        <f>ROUND(SUM(BH81:BH124), 2)</f>
        <v>0</v>
      </c>
      <c r="G33" s="47"/>
      <c r="H33" s="47"/>
      <c r="I33" s="170">
        <v>0.14999999999999999</v>
      </c>
      <c r="J33" s="169">
        <v>0</v>
      </c>
      <c r="K33" s="51"/>
    </row>
    <row r="34" hidden="1" s="1" customFormat="1" ht="14.4" customHeight="1">
      <c r="B34" s="46"/>
      <c r="C34" s="47"/>
      <c r="D34" s="47"/>
      <c r="E34" s="55" t="s">
        <v>52</v>
      </c>
      <c r="F34" s="169">
        <f>ROUND(SUM(BI81:BI124), 2)</f>
        <v>0</v>
      </c>
      <c r="G34" s="47"/>
      <c r="H34" s="47"/>
      <c r="I34" s="170">
        <v>0</v>
      </c>
      <c r="J34" s="169">
        <v>0</v>
      </c>
      <c r="K34" s="51"/>
    </row>
    <row r="35" s="1" customFormat="1" ht="6.96" customHeight="1">
      <c r="B35" s="46"/>
      <c r="C35" s="47"/>
      <c r="D35" s="47"/>
      <c r="E35" s="47"/>
      <c r="F35" s="47"/>
      <c r="G35" s="47"/>
      <c r="H35" s="47"/>
      <c r="I35" s="156"/>
      <c r="J35" s="47"/>
      <c r="K35" s="51"/>
    </row>
    <row r="36" s="1" customFormat="1" ht="25.44" customHeight="1">
      <c r="B36" s="46"/>
      <c r="C36" s="171"/>
      <c r="D36" s="172" t="s">
        <v>53</v>
      </c>
      <c r="E36" s="98"/>
      <c r="F36" s="98"/>
      <c r="G36" s="173" t="s">
        <v>54</v>
      </c>
      <c r="H36" s="174" t="s">
        <v>55</v>
      </c>
      <c r="I36" s="175"/>
      <c r="J36" s="176">
        <f>SUM(J27:J34)</f>
        <v>0</v>
      </c>
      <c r="K36" s="177"/>
    </row>
    <row r="37" s="1" customFormat="1" ht="14.4" customHeight="1">
      <c r="B37" s="67"/>
      <c r="C37" s="68"/>
      <c r="D37" s="68"/>
      <c r="E37" s="68"/>
      <c r="F37" s="68"/>
      <c r="G37" s="68"/>
      <c r="H37" s="68"/>
      <c r="I37" s="178"/>
      <c r="J37" s="68"/>
      <c r="K37" s="69"/>
    </row>
    <row r="41" s="1" customFormat="1" ht="6.96" customHeight="1">
      <c r="B41" s="179"/>
      <c r="C41" s="180"/>
      <c r="D41" s="180"/>
      <c r="E41" s="180"/>
      <c r="F41" s="180"/>
      <c r="G41" s="180"/>
      <c r="H41" s="180"/>
      <c r="I41" s="181"/>
      <c r="J41" s="180"/>
      <c r="K41" s="182"/>
    </row>
    <row r="42" s="1" customFormat="1" ht="36.96" customHeight="1">
      <c r="B42" s="46"/>
      <c r="C42" s="30" t="s">
        <v>123</v>
      </c>
      <c r="D42" s="47"/>
      <c r="E42" s="47"/>
      <c r="F42" s="47"/>
      <c r="G42" s="47"/>
      <c r="H42" s="47"/>
      <c r="I42" s="156"/>
      <c r="J42" s="47"/>
      <c r="K42" s="51"/>
    </row>
    <row r="43" s="1" customFormat="1" ht="6.96" customHeight="1">
      <c r="B43" s="46"/>
      <c r="C43" s="47"/>
      <c r="D43" s="47"/>
      <c r="E43" s="47"/>
      <c r="F43" s="47"/>
      <c r="G43" s="47"/>
      <c r="H43" s="47"/>
      <c r="I43" s="156"/>
      <c r="J43" s="47"/>
      <c r="K43" s="51"/>
    </row>
    <row r="44" s="1" customFormat="1" ht="14.4" customHeight="1">
      <c r="B44" s="46"/>
      <c r="C44" s="40" t="s">
        <v>18</v>
      </c>
      <c r="D44" s="47"/>
      <c r="E44" s="47"/>
      <c r="F44" s="47"/>
      <c r="G44" s="47"/>
      <c r="H44" s="47"/>
      <c r="I44" s="156"/>
      <c r="J44" s="47"/>
      <c r="K44" s="51"/>
    </row>
    <row r="45" s="1" customFormat="1" ht="16.5" customHeight="1">
      <c r="B45" s="46"/>
      <c r="C45" s="47"/>
      <c r="D45" s="47"/>
      <c r="E45" s="155" t="str">
        <f>E7</f>
        <v>VD Předměřice, oprava nástaveb jezových pilířů</v>
      </c>
      <c r="F45" s="40"/>
      <c r="G45" s="40"/>
      <c r="H45" s="40"/>
      <c r="I45" s="156"/>
      <c r="J45" s="47"/>
      <c r="K45" s="51"/>
    </row>
    <row r="46" s="1" customFormat="1" ht="14.4" customHeight="1">
      <c r="B46" s="46"/>
      <c r="C46" s="40" t="s">
        <v>119</v>
      </c>
      <c r="D46" s="47"/>
      <c r="E46" s="47"/>
      <c r="F46" s="47"/>
      <c r="G46" s="47"/>
      <c r="H46" s="47"/>
      <c r="I46" s="156"/>
      <c r="J46" s="47"/>
      <c r="K46" s="51"/>
    </row>
    <row r="47" s="1" customFormat="1" ht="17.25" customHeight="1">
      <c r="B47" s="46"/>
      <c r="C47" s="47"/>
      <c r="D47" s="47"/>
      <c r="E47" s="157" t="str">
        <f>E9</f>
        <v>VON - Vedlejší a ostatní náklady</v>
      </c>
      <c r="F47" s="47"/>
      <c r="G47" s="47"/>
      <c r="H47" s="47"/>
      <c r="I47" s="156"/>
      <c r="J47" s="47"/>
      <c r="K47" s="51"/>
    </row>
    <row r="48" s="1" customFormat="1" ht="6.96" customHeight="1">
      <c r="B48" s="46"/>
      <c r="C48" s="47"/>
      <c r="D48" s="47"/>
      <c r="E48" s="47"/>
      <c r="F48" s="47"/>
      <c r="G48" s="47"/>
      <c r="H48" s="47"/>
      <c r="I48" s="156"/>
      <c r="J48" s="47"/>
      <c r="K48" s="51"/>
    </row>
    <row r="49" s="1" customFormat="1" ht="18" customHeight="1">
      <c r="B49" s="46"/>
      <c r="C49" s="40" t="s">
        <v>24</v>
      </c>
      <c r="D49" s="47"/>
      <c r="E49" s="47"/>
      <c r="F49" s="35" t="str">
        <f>F12</f>
        <v>Předměřice</v>
      </c>
      <c r="G49" s="47"/>
      <c r="H49" s="47"/>
      <c r="I49" s="158" t="s">
        <v>26</v>
      </c>
      <c r="J49" s="159" t="str">
        <f>IF(J12="","",J12)</f>
        <v>4. 8. 2017</v>
      </c>
      <c r="K49" s="51"/>
    </row>
    <row r="50" s="1" customFormat="1" ht="6.96" customHeight="1">
      <c r="B50" s="46"/>
      <c r="C50" s="47"/>
      <c r="D50" s="47"/>
      <c r="E50" s="47"/>
      <c r="F50" s="47"/>
      <c r="G50" s="47"/>
      <c r="H50" s="47"/>
      <c r="I50" s="156"/>
      <c r="J50" s="47"/>
      <c r="K50" s="51"/>
    </row>
    <row r="51" s="1" customFormat="1">
      <c r="B51" s="46"/>
      <c r="C51" s="40" t="s">
        <v>28</v>
      </c>
      <c r="D51" s="47"/>
      <c r="E51" s="47"/>
      <c r="F51" s="35" t="str">
        <f>E15</f>
        <v>Povodí Labe, státní podnik</v>
      </c>
      <c r="G51" s="47"/>
      <c r="H51" s="47"/>
      <c r="I51" s="158" t="s">
        <v>36</v>
      </c>
      <c r="J51" s="44" t="str">
        <f>E21</f>
        <v>HG Partner, s.r.o.</v>
      </c>
      <c r="K51" s="51"/>
    </row>
    <row r="52" s="1" customFormat="1" ht="14.4" customHeight="1">
      <c r="B52" s="46"/>
      <c r="C52" s="40" t="s">
        <v>34</v>
      </c>
      <c r="D52" s="47"/>
      <c r="E52" s="47"/>
      <c r="F52" s="35" t="str">
        <f>IF(E18="","",E18)</f>
        <v/>
      </c>
      <c r="G52" s="47"/>
      <c r="H52" s="47"/>
      <c r="I52" s="156"/>
      <c r="J52" s="183"/>
      <c r="K52" s="51"/>
    </row>
    <row r="53" s="1" customFormat="1" ht="10.32" customHeight="1">
      <c r="B53" s="46"/>
      <c r="C53" s="47"/>
      <c r="D53" s="47"/>
      <c r="E53" s="47"/>
      <c r="F53" s="47"/>
      <c r="G53" s="47"/>
      <c r="H53" s="47"/>
      <c r="I53" s="156"/>
      <c r="J53" s="47"/>
      <c r="K53" s="51"/>
    </row>
    <row r="54" s="1" customFormat="1" ht="29.28" customHeight="1">
      <c r="B54" s="46"/>
      <c r="C54" s="184" t="s">
        <v>124</v>
      </c>
      <c r="D54" s="171"/>
      <c r="E54" s="171"/>
      <c r="F54" s="171"/>
      <c r="G54" s="171"/>
      <c r="H54" s="171"/>
      <c r="I54" s="185"/>
      <c r="J54" s="186" t="s">
        <v>125</v>
      </c>
      <c r="K54" s="187"/>
    </row>
    <row r="55" s="1" customFormat="1" ht="10.32" customHeight="1">
      <c r="B55" s="46"/>
      <c r="C55" s="47"/>
      <c r="D55" s="47"/>
      <c r="E55" s="47"/>
      <c r="F55" s="47"/>
      <c r="G55" s="47"/>
      <c r="H55" s="47"/>
      <c r="I55" s="156"/>
      <c r="J55" s="47"/>
      <c r="K55" s="51"/>
    </row>
    <row r="56" s="1" customFormat="1" ht="29.28" customHeight="1">
      <c r="B56" s="46"/>
      <c r="C56" s="188" t="s">
        <v>126</v>
      </c>
      <c r="D56" s="47"/>
      <c r="E56" s="47"/>
      <c r="F56" s="47"/>
      <c r="G56" s="47"/>
      <c r="H56" s="47"/>
      <c r="I56" s="156"/>
      <c r="J56" s="167">
        <f>J81</f>
        <v>0</v>
      </c>
      <c r="K56" s="51"/>
      <c r="AU56" s="24" t="s">
        <v>127</v>
      </c>
    </row>
    <row r="57" s="8" customFormat="1" ht="24.96" customHeight="1">
      <c r="B57" s="189"/>
      <c r="C57" s="190"/>
      <c r="D57" s="191" t="s">
        <v>653</v>
      </c>
      <c r="E57" s="192"/>
      <c r="F57" s="192"/>
      <c r="G57" s="192"/>
      <c r="H57" s="192"/>
      <c r="I57" s="193"/>
      <c r="J57" s="194">
        <f>J82</f>
        <v>0</v>
      </c>
      <c r="K57" s="195"/>
    </row>
    <row r="58" s="9" customFormat="1" ht="19.92" customHeight="1">
      <c r="B58" s="196"/>
      <c r="C58" s="197"/>
      <c r="D58" s="198" t="s">
        <v>654</v>
      </c>
      <c r="E58" s="199"/>
      <c r="F58" s="199"/>
      <c r="G58" s="199"/>
      <c r="H58" s="199"/>
      <c r="I58" s="200"/>
      <c r="J58" s="201">
        <f>J83</f>
        <v>0</v>
      </c>
      <c r="K58" s="202"/>
    </row>
    <row r="59" s="9" customFormat="1" ht="19.92" customHeight="1">
      <c r="B59" s="196"/>
      <c r="C59" s="197"/>
      <c r="D59" s="198" t="s">
        <v>655</v>
      </c>
      <c r="E59" s="199"/>
      <c r="F59" s="199"/>
      <c r="G59" s="199"/>
      <c r="H59" s="199"/>
      <c r="I59" s="200"/>
      <c r="J59" s="201">
        <f>J104</f>
        <v>0</v>
      </c>
      <c r="K59" s="202"/>
    </row>
    <row r="60" s="9" customFormat="1" ht="19.92" customHeight="1">
      <c r="B60" s="196"/>
      <c r="C60" s="197"/>
      <c r="D60" s="198" t="s">
        <v>656</v>
      </c>
      <c r="E60" s="199"/>
      <c r="F60" s="199"/>
      <c r="G60" s="199"/>
      <c r="H60" s="199"/>
      <c r="I60" s="200"/>
      <c r="J60" s="201">
        <f>J114</f>
        <v>0</v>
      </c>
      <c r="K60" s="202"/>
    </row>
    <row r="61" s="9" customFormat="1" ht="19.92" customHeight="1">
      <c r="B61" s="196"/>
      <c r="C61" s="197"/>
      <c r="D61" s="198" t="s">
        <v>657</v>
      </c>
      <c r="E61" s="199"/>
      <c r="F61" s="199"/>
      <c r="G61" s="199"/>
      <c r="H61" s="199"/>
      <c r="I61" s="200"/>
      <c r="J61" s="201">
        <f>J120</f>
        <v>0</v>
      </c>
      <c r="K61" s="202"/>
    </row>
    <row r="62" s="1" customFormat="1" ht="21.84" customHeight="1">
      <c r="B62" s="46"/>
      <c r="C62" s="47"/>
      <c r="D62" s="47"/>
      <c r="E62" s="47"/>
      <c r="F62" s="47"/>
      <c r="G62" s="47"/>
      <c r="H62" s="47"/>
      <c r="I62" s="156"/>
      <c r="J62" s="47"/>
      <c r="K62" s="51"/>
    </row>
    <row r="63" s="1" customFormat="1" ht="6.96" customHeight="1">
      <c r="B63" s="67"/>
      <c r="C63" s="68"/>
      <c r="D63" s="68"/>
      <c r="E63" s="68"/>
      <c r="F63" s="68"/>
      <c r="G63" s="68"/>
      <c r="H63" s="68"/>
      <c r="I63" s="178"/>
      <c r="J63" s="68"/>
      <c r="K63" s="69"/>
    </row>
    <row r="67" s="1" customFormat="1" ht="6.96" customHeight="1">
      <c r="B67" s="70"/>
      <c r="C67" s="71"/>
      <c r="D67" s="71"/>
      <c r="E67" s="71"/>
      <c r="F67" s="71"/>
      <c r="G67" s="71"/>
      <c r="H67" s="71"/>
      <c r="I67" s="181"/>
      <c r="J67" s="71"/>
      <c r="K67" s="71"/>
      <c r="L67" s="72"/>
    </row>
    <row r="68" s="1" customFormat="1" ht="36.96" customHeight="1">
      <c r="B68" s="46"/>
      <c r="C68" s="73" t="s">
        <v>132</v>
      </c>
      <c r="D68" s="74"/>
      <c r="E68" s="74"/>
      <c r="F68" s="74"/>
      <c r="G68" s="74"/>
      <c r="H68" s="74"/>
      <c r="I68" s="203"/>
      <c r="J68" s="74"/>
      <c r="K68" s="74"/>
      <c r="L68" s="72"/>
    </row>
    <row r="69" s="1" customFormat="1" ht="6.96" customHeight="1">
      <c r="B69" s="46"/>
      <c r="C69" s="74"/>
      <c r="D69" s="74"/>
      <c r="E69" s="74"/>
      <c r="F69" s="74"/>
      <c r="G69" s="74"/>
      <c r="H69" s="74"/>
      <c r="I69" s="203"/>
      <c r="J69" s="74"/>
      <c r="K69" s="74"/>
      <c r="L69" s="72"/>
    </row>
    <row r="70" s="1" customFormat="1" ht="14.4" customHeight="1">
      <c r="B70" s="46"/>
      <c r="C70" s="76" t="s">
        <v>18</v>
      </c>
      <c r="D70" s="74"/>
      <c r="E70" s="74"/>
      <c r="F70" s="74"/>
      <c r="G70" s="74"/>
      <c r="H70" s="74"/>
      <c r="I70" s="203"/>
      <c r="J70" s="74"/>
      <c r="K70" s="74"/>
      <c r="L70" s="72"/>
    </row>
    <row r="71" s="1" customFormat="1" ht="16.5" customHeight="1">
      <c r="B71" s="46"/>
      <c r="C71" s="74"/>
      <c r="D71" s="74"/>
      <c r="E71" s="204" t="str">
        <f>E7</f>
        <v>VD Předměřice, oprava nástaveb jezových pilířů</v>
      </c>
      <c r="F71" s="76"/>
      <c r="G71" s="76"/>
      <c r="H71" s="76"/>
      <c r="I71" s="203"/>
      <c r="J71" s="74"/>
      <c r="K71" s="74"/>
      <c r="L71" s="72"/>
    </row>
    <row r="72" s="1" customFormat="1" ht="14.4" customHeight="1">
      <c r="B72" s="46"/>
      <c r="C72" s="76" t="s">
        <v>119</v>
      </c>
      <c r="D72" s="74"/>
      <c r="E72" s="74"/>
      <c r="F72" s="74"/>
      <c r="G72" s="74"/>
      <c r="H72" s="74"/>
      <c r="I72" s="203"/>
      <c r="J72" s="74"/>
      <c r="K72" s="74"/>
      <c r="L72" s="72"/>
    </row>
    <row r="73" s="1" customFormat="1" ht="17.25" customHeight="1">
      <c r="B73" s="46"/>
      <c r="C73" s="74"/>
      <c r="D73" s="74"/>
      <c r="E73" s="82" t="str">
        <f>E9</f>
        <v>VON - Vedlejší a ostatní náklady</v>
      </c>
      <c r="F73" s="74"/>
      <c r="G73" s="74"/>
      <c r="H73" s="74"/>
      <c r="I73" s="203"/>
      <c r="J73" s="74"/>
      <c r="K73" s="74"/>
      <c r="L73" s="72"/>
    </row>
    <row r="74" s="1" customFormat="1" ht="6.96" customHeight="1">
      <c r="B74" s="46"/>
      <c r="C74" s="74"/>
      <c r="D74" s="74"/>
      <c r="E74" s="74"/>
      <c r="F74" s="74"/>
      <c r="G74" s="74"/>
      <c r="H74" s="74"/>
      <c r="I74" s="203"/>
      <c r="J74" s="74"/>
      <c r="K74" s="74"/>
      <c r="L74" s="72"/>
    </row>
    <row r="75" s="1" customFormat="1" ht="18" customHeight="1">
      <c r="B75" s="46"/>
      <c r="C75" s="76" t="s">
        <v>24</v>
      </c>
      <c r="D75" s="74"/>
      <c r="E75" s="74"/>
      <c r="F75" s="207" t="str">
        <f>F12</f>
        <v>Předměřice</v>
      </c>
      <c r="G75" s="74"/>
      <c r="H75" s="74"/>
      <c r="I75" s="208" t="s">
        <v>26</v>
      </c>
      <c r="J75" s="85" t="str">
        <f>IF(J12="","",J12)</f>
        <v>4. 8. 2017</v>
      </c>
      <c r="K75" s="74"/>
      <c r="L75" s="72"/>
    </row>
    <row r="76" s="1" customFormat="1" ht="6.96" customHeight="1">
      <c r="B76" s="46"/>
      <c r="C76" s="74"/>
      <c r="D76" s="74"/>
      <c r="E76" s="74"/>
      <c r="F76" s="74"/>
      <c r="G76" s="74"/>
      <c r="H76" s="74"/>
      <c r="I76" s="203"/>
      <c r="J76" s="74"/>
      <c r="K76" s="74"/>
      <c r="L76" s="72"/>
    </row>
    <row r="77" s="1" customFormat="1">
      <c r="B77" s="46"/>
      <c r="C77" s="76" t="s">
        <v>28</v>
      </c>
      <c r="D77" s="74"/>
      <c r="E77" s="74"/>
      <c r="F77" s="207" t="str">
        <f>E15</f>
        <v>Povodí Labe, státní podnik</v>
      </c>
      <c r="G77" s="74"/>
      <c r="H77" s="74"/>
      <c r="I77" s="208" t="s">
        <v>36</v>
      </c>
      <c r="J77" s="207" t="str">
        <f>E21</f>
        <v>HG Partner, s.r.o.</v>
      </c>
      <c r="K77" s="74"/>
      <c r="L77" s="72"/>
    </row>
    <row r="78" s="1" customFormat="1" ht="14.4" customHeight="1">
      <c r="B78" s="46"/>
      <c r="C78" s="76" t="s">
        <v>34</v>
      </c>
      <c r="D78" s="74"/>
      <c r="E78" s="74"/>
      <c r="F78" s="207" t="str">
        <f>IF(E18="","",E18)</f>
        <v/>
      </c>
      <c r="G78" s="74"/>
      <c r="H78" s="74"/>
      <c r="I78" s="203"/>
      <c r="J78" s="74"/>
      <c r="K78" s="74"/>
      <c r="L78" s="72"/>
    </row>
    <row r="79" s="1" customFormat="1" ht="10.32" customHeight="1">
      <c r="B79" s="46"/>
      <c r="C79" s="74"/>
      <c r="D79" s="74"/>
      <c r="E79" s="74"/>
      <c r="F79" s="74"/>
      <c r="G79" s="74"/>
      <c r="H79" s="74"/>
      <c r="I79" s="203"/>
      <c r="J79" s="74"/>
      <c r="K79" s="74"/>
      <c r="L79" s="72"/>
    </row>
    <row r="80" s="10" customFormat="1" ht="29.28" customHeight="1">
      <c r="B80" s="209"/>
      <c r="C80" s="210" t="s">
        <v>133</v>
      </c>
      <c r="D80" s="211" t="s">
        <v>62</v>
      </c>
      <c r="E80" s="211" t="s">
        <v>58</v>
      </c>
      <c r="F80" s="211" t="s">
        <v>134</v>
      </c>
      <c r="G80" s="211" t="s">
        <v>135</v>
      </c>
      <c r="H80" s="211" t="s">
        <v>136</v>
      </c>
      <c r="I80" s="212" t="s">
        <v>137</v>
      </c>
      <c r="J80" s="211" t="s">
        <v>125</v>
      </c>
      <c r="K80" s="213" t="s">
        <v>138</v>
      </c>
      <c r="L80" s="214"/>
      <c r="M80" s="102" t="s">
        <v>139</v>
      </c>
      <c r="N80" s="103" t="s">
        <v>47</v>
      </c>
      <c r="O80" s="103" t="s">
        <v>140</v>
      </c>
      <c r="P80" s="103" t="s">
        <v>141</v>
      </c>
      <c r="Q80" s="103" t="s">
        <v>142</v>
      </c>
      <c r="R80" s="103" t="s">
        <v>143</v>
      </c>
      <c r="S80" s="103" t="s">
        <v>144</v>
      </c>
      <c r="T80" s="104" t="s">
        <v>145</v>
      </c>
    </row>
    <row r="81" s="1" customFormat="1" ht="29.28" customHeight="1">
      <c r="B81" s="46"/>
      <c r="C81" s="108" t="s">
        <v>126</v>
      </c>
      <c r="D81" s="74"/>
      <c r="E81" s="74"/>
      <c r="F81" s="74"/>
      <c r="G81" s="74"/>
      <c r="H81" s="74"/>
      <c r="I81" s="203"/>
      <c r="J81" s="215">
        <f>BK81</f>
        <v>0</v>
      </c>
      <c r="K81" s="74"/>
      <c r="L81" s="72"/>
      <c r="M81" s="105"/>
      <c r="N81" s="106"/>
      <c r="O81" s="106"/>
      <c r="P81" s="216">
        <f>P82</f>
        <v>0</v>
      </c>
      <c r="Q81" s="106"/>
      <c r="R81" s="216">
        <f>R82</f>
        <v>0</v>
      </c>
      <c r="S81" s="106"/>
      <c r="T81" s="217">
        <f>T82</f>
        <v>0</v>
      </c>
      <c r="AT81" s="24" t="s">
        <v>76</v>
      </c>
      <c r="AU81" s="24" t="s">
        <v>127</v>
      </c>
      <c r="BK81" s="218">
        <f>BK82</f>
        <v>0</v>
      </c>
    </row>
    <row r="82" s="11" customFormat="1" ht="37.44" customHeight="1">
      <c r="B82" s="219"/>
      <c r="C82" s="220"/>
      <c r="D82" s="221" t="s">
        <v>76</v>
      </c>
      <c r="E82" s="222" t="s">
        <v>658</v>
      </c>
      <c r="F82" s="222" t="s">
        <v>659</v>
      </c>
      <c r="G82" s="220"/>
      <c r="H82" s="220"/>
      <c r="I82" s="223"/>
      <c r="J82" s="224">
        <f>BK82</f>
        <v>0</v>
      </c>
      <c r="K82" s="220"/>
      <c r="L82" s="225"/>
      <c r="M82" s="226"/>
      <c r="N82" s="227"/>
      <c r="O82" s="227"/>
      <c r="P82" s="228">
        <f>P83+P104+P114+P120</f>
        <v>0</v>
      </c>
      <c r="Q82" s="227"/>
      <c r="R82" s="228">
        <f>R83+R104+R114+R120</f>
        <v>0</v>
      </c>
      <c r="S82" s="227"/>
      <c r="T82" s="229">
        <f>T83+T104+T114+T120</f>
        <v>0</v>
      </c>
      <c r="AR82" s="230" t="s">
        <v>156</v>
      </c>
      <c r="AT82" s="231" t="s">
        <v>76</v>
      </c>
      <c r="AU82" s="231" t="s">
        <v>77</v>
      </c>
      <c r="AY82" s="230" t="s">
        <v>148</v>
      </c>
      <c r="BK82" s="232">
        <f>BK83+BK104+BK114+BK120</f>
        <v>0</v>
      </c>
    </row>
    <row r="83" s="11" customFormat="1" ht="19.92" customHeight="1">
      <c r="B83" s="219"/>
      <c r="C83" s="220"/>
      <c r="D83" s="221" t="s">
        <v>76</v>
      </c>
      <c r="E83" s="233" t="s">
        <v>660</v>
      </c>
      <c r="F83" s="233" t="s">
        <v>661</v>
      </c>
      <c r="G83" s="220"/>
      <c r="H83" s="220"/>
      <c r="I83" s="223"/>
      <c r="J83" s="234">
        <f>BK83</f>
        <v>0</v>
      </c>
      <c r="K83" s="220"/>
      <c r="L83" s="225"/>
      <c r="M83" s="226"/>
      <c r="N83" s="227"/>
      <c r="O83" s="227"/>
      <c r="P83" s="228">
        <f>SUM(P84:P103)</f>
        <v>0</v>
      </c>
      <c r="Q83" s="227"/>
      <c r="R83" s="228">
        <f>SUM(R84:R103)</f>
        <v>0</v>
      </c>
      <c r="S83" s="227"/>
      <c r="T83" s="229">
        <f>SUM(T84:T103)</f>
        <v>0</v>
      </c>
      <c r="AR83" s="230" t="s">
        <v>156</v>
      </c>
      <c r="AT83" s="231" t="s">
        <v>76</v>
      </c>
      <c r="AU83" s="231" t="s">
        <v>84</v>
      </c>
      <c r="AY83" s="230" t="s">
        <v>148</v>
      </c>
      <c r="BK83" s="232">
        <f>SUM(BK84:BK103)</f>
        <v>0</v>
      </c>
    </row>
    <row r="84" s="1" customFormat="1" ht="38.25" customHeight="1">
      <c r="B84" s="46"/>
      <c r="C84" s="235" t="s">
        <v>84</v>
      </c>
      <c r="D84" s="235" t="s">
        <v>151</v>
      </c>
      <c r="E84" s="236" t="s">
        <v>662</v>
      </c>
      <c r="F84" s="237" t="s">
        <v>663</v>
      </c>
      <c r="G84" s="238" t="s">
        <v>664</v>
      </c>
      <c r="H84" s="239">
        <v>1</v>
      </c>
      <c r="I84" s="240"/>
      <c r="J84" s="241">
        <f>ROUND(I84*H84,2)</f>
        <v>0</v>
      </c>
      <c r="K84" s="237" t="s">
        <v>23</v>
      </c>
      <c r="L84" s="72"/>
      <c r="M84" s="242" t="s">
        <v>23</v>
      </c>
      <c r="N84" s="243" t="s">
        <v>48</v>
      </c>
      <c r="O84" s="47"/>
      <c r="P84" s="244">
        <f>O84*H84</f>
        <v>0</v>
      </c>
      <c r="Q84" s="244">
        <v>0</v>
      </c>
      <c r="R84" s="244">
        <f>Q84*H84</f>
        <v>0</v>
      </c>
      <c r="S84" s="244">
        <v>0</v>
      </c>
      <c r="T84" s="245">
        <f>S84*H84</f>
        <v>0</v>
      </c>
      <c r="AR84" s="24" t="s">
        <v>665</v>
      </c>
      <c r="AT84" s="24" t="s">
        <v>151</v>
      </c>
      <c r="AU84" s="24" t="s">
        <v>86</v>
      </c>
      <c r="AY84" s="24" t="s">
        <v>148</v>
      </c>
      <c r="BE84" s="246">
        <f>IF(N84="základní",J84,0)</f>
        <v>0</v>
      </c>
      <c r="BF84" s="246">
        <f>IF(N84="snížená",J84,0)</f>
        <v>0</v>
      </c>
      <c r="BG84" s="246">
        <f>IF(N84="zákl. přenesená",J84,0)</f>
        <v>0</v>
      </c>
      <c r="BH84" s="246">
        <f>IF(N84="sníž. přenesená",J84,0)</f>
        <v>0</v>
      </c>
      <c r="BI84" s="246">
        <f>IF(N84="nulová",J84,0)</f>
        <v>0</v>
      </c>
      <c r="BJ84" s="24" t="s">
        <v>84</v>
      </c>
      <c r="BK84" s="246">
        <f>ROUND(I84*H84,2)</f>
        <v>0</v>
      </c>
      <c r="BL84" s="24" t="s">
        <v>665</v>
      </c>
      <c r="BM84" s="24" t="s">
        <v>666</v>
      </c>
    </row>
    <row r="85" s="1" customFormat="1">
      <c r="B85" s="46"/>
      <c r="C85" s="74"/>
      <c r="D85" s="247" t="s">
        <v>158</v>
      </c>
      <c r="E85" s="74"/>
      <c r="F85" s="248" t="s">
        <v>663</v>
      </c>
      <c r="G85" s="74"/>
      <c r="H85" s="74"/>
      <c r="I85" s="203"/>
      <c r="J85" s="74"/>
      <c r="K85" s="74"/>
      <c r="L85" s="72"/>
      <c r="M85" s="249"/>
      <c r="N85" s="47"/>
      <c r="O85" s="47"/>
      <c r="P85" s="47"/>
      <c r="Q85" s="47"/>
      <c r="R85" s="47"/>
      <c r="S85" s="47"/>
      <c r="T85" s="95"/>
      <c r="AT85" s="24" t="s">
        <v>158</v>
      </c>
      <c r="AU85" s="24" t="s">
        <v>86</v>
      </c>
    </row>
    <row r="86" s="1" customFormat="1" ht="16.5" customHeight="1">
      <c r="B86" s="46"/>
      <c r="C86" s="235" t="s">
        <v>86</v>
      </c>
      <c r="D86" s="235" t="s">
        <v>151</v>
      </c>
      <c r="E86" s="236" t="s">
        <v>667</v>
      </c>
      <c r="F86" s="237" t="s">
        <v>668</v>
      </c>
      <c r="G86" s="238" t="s">
        <v>664</v>
      </c>
      <c r="H86" s="239">
        <v>1</v>
      </c>
      <c r="I86" s="240"/>
      <c r="J86" s="241">
        <f>ROUND(I86*H86,2)</f>
        <v>0</v>
      </c>
      <c r="K86" s="237" t="s">
        <v>23</v>
      </c>
      <c r="L86" s="72"/>
      <c r="M86" s="242" t="s">
        <v>23</v>
      </c>
      <c r="N86" s="243" t="s">
        <v>48</v>
      </c>
      <c r="O86" s="47"/>
      <c r="P86" s="244">
        <f>O86*H86</f>
        <v>0</v>
      </c>
      <c r="Q86" s="244">
        <v>0</v>
      </c>
      <c r="R86" s="244">
        <f>Q86*H86</f>
        <v>0</v>
      </c>
      <c r="S86" s="244">
        <v>0</v>
      </c>
      <c r="T86" s="245">
        <f>S86*H86</f>
        <v>0</v>
      </c>
      <c r="AR86" s="24" t="s">
        <v>665</v>
      </c>
      <c r="AT86" s="24" t="s">
        <v>151</v>
      </c>
      <c r="AU86" s="24" t="s">
        <v>86</v>
      </c>
      <c r="AY86" s="24" t="s">
        <v>148</v>
      </c>
      <c r="BE86" s="246">
        <f>IF(N86="základní",J86,0)</f>
        <v>0</v>
      </c>
      <c r="BF86" s="246">
        <f>IF(N86="snížená",J86,0)</f>
        <v>0</v>
      </c>
      <c r="BG86" s="246">
        <f>IF(N86="zákl. přenesená",J86,0)</f>
        <v>0</v>
      </c>
      <c r="BH86" s="246">
        <f>IF(N86="sníž. přenesená",J86,0)</f>
        <v>0</v>
      </c>
      <c r="BI86" s="246">
        <f>IF(N86="nulová",J86,0)</f>
        <v>0</v>
      </c>
      <c r="BJ86" s="24" t="s">
        <v>84</v>
      </c>
      <c r="BK86" s="246">
        <f>ROUND(I86*H86,2)</f>
        <v>0</v>
      </c>
      <c r="BL86" s="24" t="s">
        <v>665</v>
      </c>
      <c r="BM86" s="24" t="s">
        <v>669</v>
      </c>
    </row>
    <row r="87" s="1" customFormat="1">
      <c r="B87" s="46"/>
      <c r="C87" s="74"/>
      <c r="D87" s="247" t="s">
        <v>158</v>
      </c>
      <c r="E87" s="74"/>
      <c r="F87" s="248" t="s">
        <v>668</v>
      </c>
      <c r="G87" s="74"/>
      <c r="H87" s="74"/>
      <c r="I87" s="203"/>
      <c r="J87" s="74"/>
      <c r="K87" s="74"/>
      <c r="L87" s="72"/>
      <c r="M87" s="249"/>
      <c r="N87" s="47"/>
      <c r="O87" s="47"/>
      <c r="P87" s="47"/>
      <c r="Q87" s="47"/>
      <c r="R87" s="47"/>
      <c r="S87" s="47"/>
      <c r="T87" s="95"/>
      <c r="AT87" s="24" t="s">
        <v>158</v>
      </c>
      <c r="AU87" s="24" t="s">
        <v>86</v>
      </c>
    </row>
    <row r="88" s="1" customFormat="1" ht="25.5" customHeight="1">
      <c r="B88" s="46"/>
      <c r="C88" s="235" t="s">
        <v>170</v>
      </c>
      <c r="D88" s="235" t="s">
        <v>151</v>
      </c>
      <c r="E88" s="236" t="s">
        <v>670</v>
      </c>
      <c r="F88" s="237" t="s">
        <v>671</v>
      </c>
      <c r="G88" s="238" t="s">
        <v>664</v>
      </c>
      <c r="H88" s="239">
        <v>1</v>
      </c>
      <c r="I88" s="240"/>
      <c r="J88" s="241">
        <f>ROUND(I88*H88,2)</f>
        <v>0</v>
      </c>
      <c r="K88" s="237" t="s">
        <v>23</v>
      </c>
      <c r="L88" s="72"/>
      <c r="M88" s="242" t="s">
        <v>23</v>
      </c>
      <c r="N88" s="243" t="s">
        <v>48</v>
      </c>
      <c r="O88" s="47"/>
      <c r="P88" s="244">
        <f>O88*H88</f>
        <v>0</v>
      </c>
      <c r="Q88" s="244">
        <v>0</v>
      </c>
      <c r="R88" s="244">
        <f>Q88*H88</f>
        <v>0</v>
      </c>
      <c r="S88" s="244">
        <v>0</v>
      </c>
      <c r="T88" s="245">
        <f>S88*H88</f>
        <v>0</v>
      </c>
      <c r="AR88" s="24" t="s">
        <v>665</v>
      </c>
      <c r="AT88" s="24" t="s">
        <v>151</v>
      </c>
      <c r="AU88" s="24" t="s">
        <v>86</v>
      </c>
      <c r="AY88" s="24" t="s">
        <v>148</v>
      </c>
      <c r="BE88" s="246">
        <f>IF(N88="základní",J88,0)</f>
        <v>0</v>
      </c>
      <c r="BF88" s="246">
        <f>IF(N88="snížená",J88,0)</f>
        <v>0</v>
      </c>
      <c r="BG88" s="246">
        <f>IF(N88="zákl. přenesená",J88,0)</f>
        <v>0</v>
      </c>
      <c r="BH88" s="246">
        <f>IF(N88="sníž. přenesená",J88,0)</f>
        <v>0</v>
      </c>
      <c r="BI88" s="246">
        <f>IF(N88="nulová",J88,0)</f>
        <v>0</v>
      </c>
      <c r="BJ88" s="24" t="s">
        <v>84</v>
      </c>
      <c r="BK88" s="246">
        <f>ROUND(I88*H88,2)</f>
        <v>0</v>
      </c>
      <c r="BL88" s="24" t="s">
        <v>665</v>
      </c>
      <c r="BM88" s="24" t="s">
        <v>672</v>
      </c>
    </row>
    <row r="89" s="1" customFormat="1">
      <c r="B89" s="46"/>
      <c r="C89" s="74"/>
      <c r="D89" s="247" t="s">
        <v>158</v>
      </c>
      <c r="E89" s="74"/>
      <c r="F89" s="248" t="s">
        <v>671</v>
      </c>
      <c r="G89" s="74"/>
      <c r="H89" s="74"/>
      <c r="I89" s="203"/>
      <c r="J89" s="74"/>
      <c r="K89" s="74"/>
      <c r="L89" s="72"/>
      <c r="M89" s="249"/>
      <c r="N89" s="47"/>
      <c r="O89" s="47"/>
      <c r="P89" s="47"/>
      <c r="Q89" s="47"/>
      <c r="R89" s="47"/>
      <c r="S89" s="47"/>
      <c r="T89" s="95"/>
      <c r="AT89" s="24" t="s">
        <v>158</v>
      </c>
      <c r="AU89" s="24" t="s">
        <v>86</v>
      </c>
    </row>
    <row r="90" s="1" customFormat="1" ht="16.5" customHeight="1">
      <c r="B90" s="46"/>
      <c r="C90" s="235" t="s">
        <v>156</v>
      </c>
      <c r="D90" s="235" t="s">
        <v>151</v>
      </c>
      <c r="E90" s="236" t="s">
        <v>673</v>
      </c>
      <c r="F90" s="237" t="s">
        <v>674</v>
      </c>
      <c r="G90" s="238" t="s">
        <v>664</v>
      </c>
      <c r="H90" s="239">
        <v>1</v>
      </c>
      <c r="I90" s="240"/>
      <c r="J90" s="241">
        <f>ROUND(I90*H90,2)</f>
        <v>0</v>
      </c>
      <c r="K90" s="237" t="s">
        <v>23</v>
      </c>
      <c r="L90" s="72"/>
      <c r="M90" s="242" t="s">
        <v>23</v>
      </c>
      <c r="N90" s="243" t="s">
        <v>48</v>
      </c>
      <c r="O90" s="47"/>
      <c r="P90" s="244">
        <f>O90*H90</f>
        <v>0</v>
      </c>
      <c r="Q90" s="244">
        <v>0</v>
      </c>
      <c r="R90" s="244">
        <f>Q90*H90</f>
        <v>0</v>
      </c>
      <c r="S90" s="244">
        <v>0</v>
      </c>
      <c r="T90" s="245">
        <f>S90*H90</f>
        <v>0</v>
      </c>
      <c r="AR90" s="24" t="s">
        <v>665</v>
      </c>
      <c r="AT90" s="24" t="s">
        <v>151</v>
      </c>
      <c r="AU90" s="24" t="s">
        <v>86</v>
      </c>
      <c r="AY90" s="24" t="s">
        <v>148</v>
      </c>
      <c r="BE90" s="246">
        <f>IF(N90="základní",J90,0)</f>
        <v>0</v>
      </c>
      <c r="BF90" s="246">
        <f>IF(N90="snížená",J90,0)</f>
        <v>0</v>
      </c>
      <c r="BG90" s="246">
        <f>IF(N90="zákl. přenesená",J90,0)</f>
        <v>0</v>
      </c>
      <c r="BH90" s="246">
        <f>IF(N90="sníž. přenesená",J90,0)</f>
        <v>0</v>
      </c>
      <c r="BI90" s="246">
        <f>IF(N90="nulová",J90,0)</f>
        <v>0</v>
      </c>
      <c r="BJ90" s="24" t="s">
        <v>84</v>
      </c>
      <c r="BK90" s="246">
        <f>ROUND(I90*H90,2)</f>
        <v>0</v>
      </c>
      <c r="BL90" s="24" t="s">
        <v>665</v>
      </c>
      <c r="BM90" s="24" t="s">
        <v>675</v>
      </c>
    </row>
    <row r="91" s="1" customFormat="1">
      <c r="B91" s="46"/>
      <c r="C91" s="74"/>
      <c r="D91" s="247" t="s">
        <v>158</v>
      </c>
      <c r="E91" s="74"/>
      <c r="F91" s="248" t="s">
        <v>676</v>
      </c>
      <c r="G91" s="74"/>
      <c r="H91" s="74"/>
      <c r="I91" s="203"/>
      <c r="J91" s="74"/>
      <c r="K91" s="74"/>
      <c r="L91" s="72"/>
      <c r="M91" s="249"/>
      <c r="N91" s="47"/>
      <c r="O91" s="47"/>
      <c r="P91" s="47"/>
      <c r="Q91" s="47"/>
      <c r="R91" s="47"/>
      <c r="S91" s="47"/>
      <c r="T91" s="95"/>
      <c r="AT91" s="24" t="s">
        <v>158</v>
      </c>
      <c r="AU91" s="24" t="s">
        <v>86</v>
      </c>
    </row>
    <row r="92" s="1" customFormat="1" ht="38.25" customHeight="1">
      <c r="B92" s="46"/>
      <c r="C92" s="235" t="s">
        <v>185</v>
      </c>
      <c r="D92" s="235" t="s">
        <v>151</v>
      </c>
      <c r="E92" s="236" t="s">
        <v>677</v>
      </c>
      <c r="F92" s="237" t="s">
        <v>678</v>
      </c>
      <c r="G92" s="238" t="s">
        <v>664</v>
      </c>
      <c r="H92" s="239">
        <v>1</v>
      </c>
      <c r="I92" s="240"/>
      <c r="J92" s="241">
        <f>ROUND(I92*H92,2)</f>
        <v>0</v>
      </c>
      <c r="K92" s="237" t="s">
        <v>23</v>
      </c>
      <c r="L92" s="72"/>
      <c r="M92" s="242" t="s">
        <v>23</v>
      </c>
      <c r="N92" s="243" t="s">
        <v>48</v>
      </c>
      <c r="O92" s="47"/>
      <c r="P92" s="244">
        <f>O92*H92</f>
        <v>0</v>
      </c>
      <c r="Q92" s="244">
        <v>0</v>
      </c>
      <c r="R92" s="244">
        <f>Q92*H92</f>
        <v>0</v>
      </c>
      <c r="S92" s="244">
        <v>0</v>
      </c>
      <c r="T92" s="245">
        <f>S92*H92</f>
        <v>0</v>
      </c>
      <c r="AR92" s="24" t="s">
        <v>665</v>
      </c>
      <c r="AT92" s="24" t="s">
        <v>151</v>
      </c>
      <c r="AU92" s="24" t="s">
        <v>86</v>
      </c>
      <c r="AY92" s="24" t="s">
        <v>148</v>
      </c>
      <c r="BE92" s="246">
        <f>IF(N92="základní",J92,0)</f>
        <v>0</v>
      </c>
      <c r="BF92" s="246">
        <f>IF(N92="snížená",J92,0)</f>
        <v>0</v>
      </c>
      <c r="BG92" s="246">
        <f>IF(N92="zákl. přenesená",J92,0)</f>
        <v>0</v>
      </c>
      <c r="BH92" s="246">
        <f>IF(N92="sníž. přenesená",J92,0)</f>
        <v>0</v>
      </c>
      <c r="BI92" s="246">
        <f>IF(N92="nulová",J92,0)</f>
        <v>0</v>
      </c>
      <c r="BJ92" s="24" t="s">
        <v>84</v>
      </c>
      <c r="BK92" s="246">
        <f>ROUND(I92*H92,2)</f>
        <v>0</v>
      </c>
      <c r="BL92" s="24" t="s">
        <v>665</v>
      </c>
      <c r="BM92" s="24" t="s">
        <v>679</v>
      </c>
    </row>
    <row r="93" s="1" customFormat="1">
      <c r="B93" s="46"/>
      <c r="C93" s="74"/>
      <c r="D93" s="247" t="s">
        <v>158</v>
      </c>
      <c r="E93" s="74"/>
      <c r="F93" s="248" t="s">
        <v>680</v>
      </c>
      <c r="G93" s="74"/>
      <c r="H93" s="74"/>
      <c r="I93" s="203"/>
      <c r="J93" s="74"/>
      <c r="K93" s="74"/>
      <c r="L93" s="72"/>
      <c r="M93" s="249"/>
      <c r="N93" s="47"/>
      <c r="O93" s="47"/>
      <c r="P93" s="47"/>
      <c r="Q93" s="47"/>
      <c r="R93" s="47"/>
      <c r="S93" s="47"/>
      <c r="T93" s="95"/>
      <c r="AT93" s="24" t="s">
        <v>158</v>
      </c>
      <c r="AU93" s="24" t="s">
        <v>86</v>
      </c>
    </row>
    <row r="94" s="1" customFormat="1">
      <c r="B94" s="46"/>
      <c r="C94" s="74"/>
      <c r="D94" s="247" t="s">
        <v>287</v>
      </c>
      <c r="E94" s="74"/>
      <c r="F94" s="250" t="s">
        <v>681</v>
      </c>
      <c r="G94" s="74"/>
      <c r="H94" s="74"/>
      <c r="I94" s="203"/>
      <c r="J94" s="74"/>
      <c r="K94" s="74"/>
      <c r="L94" s="72"/>
      <c r="M94" s="249"/>
      <c r="N94" s="47"/>
      <c r="O94" s="47"/>
      <c r="P94" s="47"/>
      <c r="Q94" s="47"/>
      <c r="R94" s="47"/>
      <c r="S94" s="47"/>
      <c r="T94" s="95"/>
      <c r="AT94" s="24" t="s">
        <v>287</v>
      </c>
      <c r="AU94" s="24" t="s">
        <v>86</v>
      </c>
    </row>
    <row r="95" s="1" customFormat="1" ht="16.5" customHeight="1">
      <c r="B95" s="46"/>
      <c r="C95" s="235" t="s">
        <v>190</v>
      </c>
      <c r="D95" s="235" t="s">
        <v>151</v>
      </c>
      <c r="E95" s="236" t="s">
        <v>682</v>
      </c>
      <c r="F95" s="237" t="s">
        <v>683</v>
      </c>
      <c r="G95" s="238" t="s">
        <v>664</v>
      </c>
      <c r="H95" s="239">
        <v>1</v>
      </c>
      <c r="I95" s="240"/>
      <c r="J95" s="241">
        <f>ROUND(I95*H95,2)</f>
        <v>0</v>
      </c>
      <c r="K95" s="237" t="s">
        <v>23</v>
      </c>
      <c r="L95" s="72"/>
      <c r="M95" s="242" t="s">
        <v>23</v>
      </c>
      <c r="N95" s="243" t="s">
        <v>48</v>
      </c>
      <c r="O95" s="47"/>
      <c r="P95" s="244">
        <f>O95*H95</f>
        <v>0</v>
      </c>
      <c r="Q95" s="244">
        <v>0</v>
      </c>
      <c r="R95" s="244">
        <f>Q95*H95</f>
        <v>0</v>
      </c>
      <c r="S95" s="244">
        <v>0</v>
      </c>
      <c r="T95" s="245">
        <f>S95*H95</f>
        <v>0</v>
      </c>
      <c r="AR95" s="24" t="s">
        <v>665</v>
      </c>
      <c r="AT95" s="24" t="s">
        <v>151</v>
      </c>
      <c r="AU95" s="24" t="s">
        <v>86</v>
      </c>
      <c r="AY95" s="24" t="s">
        <v>148</v>
      </c>
      <c r="BE95" s="246">
        <f>IF(N95="základní",J95,0)</f>
        <v>0</v>
      </c>
      <c r="BF95" s="246">
        <f>IF(N95="snížená",J95,0)</f>
        <v>0</v>
      </c>
      <c r="BG95" s="246">
        <f>IF(N95="zákl. přenesená",J95,0)</f>
        <v>0</v>
      </c>
      <c r="BH95" s="246">
        <f>IF(N95="sníž. přenesená",J95,0)</f>
        <v>0</v>
      </c>
      <c r="BI95" s="246">
        <f>IF(N95="nulová",J95,0)</f>
        <v>0</v>
      </c>
      <c r="BJ95" s="24" t="s">
        <v>84</v>
      </c>
      <c r="BK95" s="246">
        <f>ROUND(I95*H95,2)</f>
        <v>0</v>
      </c>
      <c r="BL95" s="24" t="s">
        <v>665</v>
      </c>
      <c r="BM95" s="24" t="s">
        <v>684</v>
      </c>
    </row>
    <row r="96" s="1" customFormat="1">
      <c r="B96" s="46"/>
      <c r="C96" s="74"/>
      <c r="D96" s="247" t="s">
        <v>158</v>
      </c>
      <c r="E96" s="74"/>
      <c r="F96" s="248" t="s">
        <v>683</v>
      </c>
      <c r="G96" s="74"/>
      <c r="H96" s="74"/>
      <c r="I96" s="203"/>
      <c r="J96" s="74"/>
      <c r="K96" s="74"/>
      <c r="L96" s="72"/>
      <c r="M96" s="249"/>
      <c r="N96" s="47"/>
      <c r="O96" s="47"/>
      <c r="P96" s="47"/>
      <c r="Q96" s="47"/>
      <c r="R96" s="47"/>
      <c r="S96" s="47"/>
      <c r="T96" s="95"/>
      <c r="AT96" s="24" t="s">
        <v>158</v>
      </c>
      <c r="AU96" s="24" t="s">
        <v>86</v>
      </c>
    </row>
    <row r="97" s="1" customFormat="1" ht="25.5" customHeight="1">
      <c r="B97" s="46"/>
      <c r="C97" s="235" t="s">
        <v>195</v>
      </c>
      <c r="D97" s="235" t="s">
        <v>151</v>
      </c>
      <c r="E97" s="236" t="s">
        <v>685</v>
      </c>
      <c r="F97" s="237" t="s">
        <v>686</v>
      </c>
      <c r="G97" s="238" t="s">
        <v>664</v>
      </c>
      <c r="H97" s="239">
        <v>1</v>
      </c>
      <c r="I97" s="240"/>
      <c r="J97" s="241">
        <f>ROUND(I97*H97,2)</f>
        <v>0</v>
      </c>
      <c r="K97" s="237" t="s">
        <v>23</v>
      </c>
      <c r="L97" s="72"/>
      <c r="M97" s="242" t="s">
        <v>23</v>
      </c>
      <c r="N97" s="243" t="s">
        <v>48</v>
      </c>
      <c r="O97" s="47"/>
      <c r="P97" s="244">
        <f>O97*H97</f>
        <v>0</v>
      </c>
      <c r="Q97" s="244">
        <v>0</v>
      </c>
      <c r="R97" s="244">
        <f>Q97*H97</f>
        <v>0</v>
      </c>
      <c r="S97" s="244">
        <v>0</v>
      </c>
      <c r="T97" s="245">
        <f>S97*H97</f>
        <v>0</v>
      </c>
      <c r="AR97" s="24" t="s">
        <v>665</v>
      </c>
      <c r="AT97" s="24" t="s">
        <v>151</v>
      </c>
      <c r="AU97" s="24" t="s">
        <v>86</v>
      </c>
      <c r="AY97" s="24" t="s">
        <v>148</v>
      </c>
      <c r="BE97" s="246">
        <f>IF(N97="základní",J97,0)</f>
        <v>0</v>
      </c>
      <c r="BF97" s="246">
        <f>IF(N97="snížená",J97,0)</f>
        <v>0</v>
      </c>
      <c r="BG97" s="246">
        <f>IF(N97="zákl. přenesená",J97,0)</f>
        <v>0</v>
      </c>
      <c r="BH97" s="246">
        <f>IF(N97="sníž. přenesená",J97,0)</f>
        <v>0</v>
      </c>
      <c r="BI97" s="246">
        <f>IF(N97="nulová",J97,0)</f>
        <v>0</v>
      </c>
      <c r="BJ97" s="24" t="s">
        <v>84</v>
      </c>
      <c r="BK97" s="246">
        <f>ROUND(I97*H97,2)</f>
        <v>0</v>
      </c>
      <c r="BL97" s="24" t="s">
        <v>665</v>
      </c>
      <c r="BM97" s="24" t="s">
        <v>687</v>
      </c>
    </row>
    <row r="98" s="1" customFormat="1">
      <c r="B98" s="46"/>
      <c r="C98" s="74"/>
      <c r="D98" s="247" t="s">
        <v>158</v>
      </c>
      <c r="E98" s="74"/>
      <c r="F98" s="248" t="s">
        <v>686</v>
      </c>
      <c r="G98" s="74"/>
      <c r="H98" s="74"/>
      <c r="I98" s="203"/>
      <c r="J98" s="74"/>
      <c r="K98" s="74"/>
      <c r="L98" s="72"/>
      <c r="M98" s="249"/>
      <c r="N98" s="47"/>
      <c r="O98" s="47"/>
      <c r="P98" s="47"/>
      <c r="Q98" s="47"/>
      <c r="R98" s="47"/>
      <c r="S98" s="47"/>
      <c r="T98" s="95"/>
      <c r="AT98" s="24" t="s">
        <v>158</v>
      </c>
      <c r="AU98" s="24" t="s">
        <v>86</v>
      </c>
    </row>
    <row r="99" s="1" customFormat="1" ht="25.5" customHeight="1">
      <c r="B99" s="46"/>
      <c r="C99" s="235" t="s">
        <v>207</v>
      </c>
      <c r="D99" s="235" t="s">
        <v>151</v>
      </c>
      <c r="E99" s="236" t="s">
        <v>688</v>
      </c>
      <c r="F99" s="237" t="s">
        <v>689</v>
      </c>
      <c r="G99" s="238" t="s">
        <v>664</v>
      </c>
      <c r="H99" s="239">
        <v>1</v>
      </c>
      <c r="I99" s="240"/>
      <c r="J99" s="241">
        <f>ROUND(I99*H99,2)</f>
        <v>0</v>
      </c>
      <c r="K99" s="237" t="s">
        <v>23</v>
      </c>
      <c r="L99" s="72"/>
      <c r="M99" s="242" t="s">
        <v>23</v>
      </c>
      <c r="N99" s="243" t="s">
        <v>48</v>
      </c>
      <c r="O99" s="47"/>
      <c r="P99" s="244">
        <f>O99*H99</f>
        <v>0</v>
      </c>
      <c r="Q99" s="244">
        <v>0</v>
      </c>
      <c r="R99" s="244">
        <f>Q99*H99</f>
        <v>0</v>
      </c>
      <c r="S99" s="244">
        <v>0</v>
      </c>
      <c r="T99" s="245">
        <f>S99*H99</f>
        <v>0</v>
      </c>
      <c r="AR99" s="24" t="s">
        <v>665</v>
      </c>
      <c r="AT99" s="24" t="s">
        <v>151</v>
      </c>
      <c r="AU99" s="24" t="s">
        <v>86</v>
      </c>
      <c r="AY99" s="24" t="s">
        <v>148</v>
      </c>
      <c r="BE99" s="246">
        <f>IF(N99="základní",J99,0)</f>
        <v>0</v>
      </c>
      <c r="BF99" s="246">
        <f>IF(N99="snížená",J99,0)</f>
        <v>0</v>
      </c>
      <c r="BG99" s="246">
        <f>IF(N99="zákl. přenesená",J99,0)</f>
        <v>0</v>
      </c>
      <c r="BH99" s="246">
        <f>IF(N99="sníž. přenesená",J99,0)</f>
        <v>0</v>
      </c>
      <c r="BI99" s="246">
        <f>IF(N99="nulová",J99,0)</f>
        <v>0</v>
      </c>
      <c r="BJ99" s="24" t="s">
        <v>84</v>
      </c>
      <c r="BK99" s="246">
        <f>ROUND(I99*H99,2)</f>
        <v>0</v>
      </c>
      <c r="BL99" s="24" t="s">
        <v>665</v>
      </c>
      <c r="BM99" s="24" t="s">
        <v>690</v>
      </c>
    </row>
    <row r="100" s="1" customFormat="1">
      <c r="B100" s="46"/>
      <c r="C100" s="74"/>
      <c r="D100" s="247" t="s">
        <v>158</v>
      </c>
      <c r="E100" s="74"/>
      <c r="F100" s="248" t="s">
        <v>689</v>
      </c>
      <c r="G100" s="74"/>
      <c r="H100" s="74"/>
      <c r="I100" s="203"/>
      <c r="J100" s="74"/>
      <c r="K100" s="74"/>
      <c r="L100" s="72"/>
      <c r="M100" s="249"/>
      <c r="N100" s="47"/>
      <c r="O100" s="47"/>
      <c r="P100" s="47"/>
      <c r="Q100" s="47"/>
      <c r="R100" s="47"/>
      <c r="S100" s="47"/>
      <c r="T100" s="95"/>
      <c r="AT100" s="24" t="s">
        <v>158</v>
      </c>
      <c r="AU100" s="24" t="s">
        <v>86</v>
      </c>
    </row>
    <row r="101" s="1" customFormat="1" ht="16.5" customHeight="1">
      <c r="B101" s="46"/>
      <c r="C101" s="235" t="s">
        <v>149</v>
      </c>
      <c r="D101" s="235" t="s">
        <v>151</v>
      </c>
      <c r="E101" s="236" t="s">
        <v>691</v>
      </c>
      <c r="F101" s="237" t="s">
        <v>692</v>
      </c>
      <c r="G101" s="238" t="s">
        <v>664</v>
      </c>
      <c r="H101" s="239">
        <v>1</v>
      </c>
      <c r="I101" s="240"/>
      <c r="J101" s="241">
        <f>ROUND(I101*H101,2)</f>
        <v>0</v>
      </c>
      <c r="K101" s="237" t="s">
        <v>23</v>
      </c>
      <c r="L101" s="72"/>
      <c r="M101" s="242" t="s">
        <v>23</v>
      </c>
      <c r="N101" s="243" t="s">
        <v>48</v>
      </c>
      <c r="O101" s="47"/>
      <c r="P101" s="244">
        <f>O101*H101</f>
        <v>0</v>
      </c>
      <c r="Q101" s="244">
        <v>0</v>
      </c>
      <c r="R101" s="244">
        <f>Q101*H101</f>
        <v>0</v>
      </c>
      <c r="S101" s="244">
        <v>0</v>
      </c>
      <c r="T101" s="245">
        <f>S101*H101</f>
        <v>0</v>
      </c>
      <c r="AR101" s="24" t="s">
        <v>665</v>
      </c>
      <c r="AT101" s="24" t="s">
        <v>151</v>
      </c>
      <c r="AU101" s="24" t="s">
        <v>86</v>
      </c>
      <c r="AY101" s="24" t="s">
        <v>148</v>
      </c>
      <c r="BE101" s="246">
        <f>IF(N101="základní",J101,0)</f>
        <v>0</v>
      </c>
      <c r="BF101" s="246">
        <f>IF(N101="snížená",J101,0)</f>
        <v>0</v>
      </c>
      <c r="BG101" s="246">
        <f>IF(N101="zákl. přenesená",J101,0)</f>
        <v>0</v>
      </c>
      <c r="BH101" s="246">
        <f>IF(N101="sníž. přenesená",J101,0)</f>
        <v>0</v>
      </c>
      <c r="BI101" s="246">
        <f>IF(N101="nulová",J101,0)</f>
        <v>0</v>
      </c>
      <c r="BJ101" s="24" t="s">
        <v>84</v>
      </c>
      <c r="BK101" s="246">
        <f>ROUND(I101*H101,2)</f>
        <v>0</v>
      </c>
      <c r="BL101" s="24" t="s">
        <v>665</v>
      </c>
      <c r="BM101" s="24" t="s">
        <v>693</v>
      </c>
    </row>
    <row r="102" s="1" customFormat="1">
      <c r="B102" s="46"/>
      <c r="C102" s="74"/>
      <c r="D102" s="247" t="s">
        <v>158</v>
      </c>
      <c r="E102" s="74"/>
      <c r="F102" s="248" t="s">
        <v>694</v>
      </c>
      <c r="G102" s="74"/>
      <c r="H102" s="74"/>
      <c r="I102" s="203"/>
      <c r="J102" s="74"/>
      <c r="K102" s="74"/>
      <c r="L102" s="72"/>
      <c r="M102" s="249"/>
      <c r="N102" s="47"/>
      <c r="O102" s="47"/>
      <c r="P102" s="47"/>
      <c r="Q102" s="47"/>
      <c r="R102" s="47"/>
      <c r="S102" s="47"/>
      <c r="T102" s="95"/>
      <c r="AT102" s="24" t="s">
        <v>158</v>
      </c>
      <c r="AU102" s="24" t="s">
        <v>86</v>
      </c>
    </row>
    <row r="103" s="1" customFormat="1">
      <c r="B103" s="46"/>
      <c r="C103" s="74"/>
      <c r="D103" s="247" t="s">
        <v>287</v>
      </c>
      <c r="E103" s="74"/>
      <c r="F103" s="250" t="s">
        <v>695</v>
      </c>
      <c r="G103" s="74"/>
      <c r="H103" s="74"/>
      <c r="I103" s="203"/>
      <c r="J103" s="74"/>
      <c r="K103" s="74"/>
      <c r="L103" s="72"/>
      <c r="M103" s="249"/>
      <c r="N103" s="47"/>
      <c r="O103" s="47"/>
      <c r="P103" s="47"/>
      <c r="Q103" s="47"/>
      <c r="R103" s="47"/>
      <c r="S103" s="47"/>
      <c r="T103" s="95"/>
      <c r="AT103" s="24" t="s">
        <v>287</v>
      </c>
      <c r="AU103" s="24" t="s">
        <v>86</v>
      </c>
    </row>
    <row r="104" s="11" customFormat="1" ht="29.88" customHeight="1">
      <c r="B104" s="219"/>
      <c r="C104" s="220"/>
      <c r="D104" s="221" t="s">
        <v>76</v>
      </c>
      <c r="E104" s="233" t="s">
        <v>696</v>
      </c>
      <c r="F104" s="233" t="s">
        <v>697</v>
      </c>
      <c r="G104" s="220"/>
      <c r="H104" s="220"/>
      <c r="I104" s="223"/>
      <c r="J104" s="234">
        <f>BK104</f>
        <v>0</v>
      </c>
      <c r="K104" s="220"/>
      <c r="L104" s="225"/>
      <c r="M104" s="226"/>
      <c r="N104" s="227"/>
      <c r="O104" s="227"/>
      <c r="P104" s="228">
        <f>SUM(P105:P113)</f>
        <v>0</v>
      </c>
      <c r="Q104" s="227"/>
      <c r="R104" s="228">
        <f>SUM(R105:R113)</f>
        <v>0</v>
      </c>
      <c r="S104" s="227"/>
      <c r="T104" s="229">
        <f>SUM(T105:T113)</f>
        <v>0</v>
      </c>
      <c r="AR104" s="230" t="s">
        <v>156</v>
      </c>
      <c r="AT104" s="231" t="s">
        <v>76</v>
      </c>
      <c r="AU104" s="231" t="s">
        <v>84</v>
      </c>
      <c r="AY104" s="230" t="s">
        <v>148</v>
      </c>
      <c r="BK104" s="232">
        <f>SUM(BK105:BK113)</f>
        <v>0</v>
      </c>
    </row>
    <row r="105" s="1" customFormat="1" ht="38.25" customHeight="1">
      <c r="B105" s="46"/>
      <c r="C105" s="235" t="s">
        <v>217</v>
      </c>
      <c r="D105" s="235" t="s">
        <v>151</v>
      </c>
      <c r="E105" s="236" t="s">
        <v>698</v>
      </c>
      <c r="F105" s="237" t="s">
        <v>699</v>
      </c>
      <c r="G105" s="238" t="s">
        <v>415</v>
      </c>
      <c r="H105" s="239">
        <v>1</v>
      </c>
      <c r="I105" s="240"/>
      <c r="J105" s="241">
        <f>ROUND(I105*H105,2)</f>
        <v>0</v>
      </c>
      <c r="K105" s="237" t="s">
        <v>23</v>
      </c>
      <c r="L105" s="72"/>
      <c r="M105" s="242" t="s">
        <v>23</v>
      </c>
      <c r="N105" s="243" t="s">
        <v>48</v>
      </c>
      <c r="O105" s="47"/>
      <c r="P105" s="244">
        <f>O105*H105</f>
        <v>0</v>
      </c>
      <c r="Q105" s="244">
        <v>0</v>
      </c>
      <c r="R105" s="244">
        <f>Q105*H105</f>
        <v>0</v>
      </c>
      <c r="S105" s="244">
        <v>0</v>
      </c>
      <c r="T105" s="245">
        <f>S105*H105</f>
        <v>0</v>
      </c>
      <c r="AR105" s="24" t="s">
        <v>665</v>
      </c>
      <c r="AT105" s="24" t="s">
        <v>151</v>
      </c>
      <c r="AU105" s="24" t="s">
        <v>86</v>
      </c>
      <c r="AY105" s="24" t="s">
        <v>148</v>
      </c>
      <c r="BE105" s="246">
        <f>IF(N105="základní",J105,0)</f>
        <v>0</v>
      </c>
      <c r="BF105" s="246">
        <f>IF(N105="snížená",J105,0)</f>
        <v>0</v>
      </c>
      <c r="BG105" s="246">
        <f>IF(N105="zákl. přenesená",J105,0)</f>
        <v>0</v>
      </c>
      <c r="BH105" s="246">
        <f>IF(N105="sníž. přenesená",J105,0)</f>
        <v>0</v>
      </c>
      <c r="BI105" s="246">
        <f>IF(N105="nulová",J105,0)</f>
        <v>0</v>
      </c>
      <c r="BJ105" s="24" t="s">
        <v>84</v>
      </c>
      <c r="BK105" s="246">
        <f>ROUND(I105*H105,2)</f>
        <v>0</v>
      </c>
      <c r="BL105" s="24" t="s">
        <v>665</v>
      </c>
      <c r="BM105" s="24" t="s">
        <v>700</v>
      </c>
    </row>
    <row r="106" s="1" customFormat="1">
      <c r="B106" s="46"/>
      <c r="C106" s="74"/>
      <c r="D106" s="247" t="s">
        <v>158</v>
      </c>
      <c r="E106" s="74"/>
      <c r="F106" s="248" t="s">
        <v>699</v>
      </c>
      <c r="G106" s="74"/>
      <c r="H106" s="74"/>
      <c r="I106" s="203"/>
      <c r="J106" s="74"/>
      <c r="K106" s="74"/>
      <c r="L106" s="72"/>
      <c r="M106" s="249"/>
      <c r="N106" s="47"/>
      <c r="O106" s="47"/>
      <c r="P106" s="47"/>
      <c r="Q106" s="47"/>
      <c r="R106" s="47"/>
      <c r="S106" s="47"/>
      <c r="T106" s="95"/>
      <c r="AT106" s="24" t="s">
        <v>158</v>
      </c>
      <c r="AU106" s="24" t="s">
        <v>86</v>
      </c>
    </row>
    <row r="107" s="1" customFormat="1" ht="25.5" customHeight="1">
      <c r="B107" s="46"/>
      <c r="C107" s="235" t="s">
        <v>222</v>
      </c>
      <c r="D107" s="235" t="s">
        <v>151</v>
      </c>
      <c r="E107" s="236" t="s">
        <v>701</v>
      </c>
      <c r="F107" s="237" t="s">
        <v>702</v>
      </c>
      <c r="G107" s="238" t="s">
        <v>415</v>
      </c>
      <c r="H107" s="239">
        <v>1</v>
      </c>
      <c r="I107" s="240"/>
      <c r="J107" s="241">
        <f>ROUND(I107*H107,2)</f>
        <v>0</v>
      </c>
      <c r="K107" s="237" t="s">
        <v>23</v>
      </c>
      <c r="L107" s="72"/>
      <c r="M107" s="242" t="s">
        <v>23</v>
      </c>
      <c r="N107" s="243" t="s">
        <v>48</v>
      </c>
      <c r="O107" s="47"/>
      <c r="P107" s="244">
        <f>O107*H107</f>
        <v>0</v>
      </c>
      <c r="Q107" s="244">
        <v>0</v>
      </c>
      <c r="R107" s="244">
        <f>Q107*H107</f>
        <v>0</v>
      </c>
      <c r="S107" s="244">
        <v>0</v>
      </c>
      <c r="T107" s="245">
        <f>S107*H107</f>
        <v>0</v>
      </c>
      <c r="AR107" s="24" t="s">
        <v>665</v>
      </c>
      <c r="AT107" s="24" t="s">
        <v>151</v>
      </c>
      <c r="AU107" s="24" t="s">
        <v>86</v>
      </c>
      <c r="AY107" s="24" t="s">
        <v>148</v>
      </c>
      <c r="BE107" s="246">
        <f>IF(N107="základní",J107,0)</f>
        <v>0</v>
      </c>
      <c r="BF107" s="246">
        <f>IF(N107="snížená",J107,0)</f>
        <v>0</v>
      </c>
      <c r="BG107" s="246">
        <f>IF(N107="zákl. přenesená",J107,0)</f>
        <v>0</v>
      </c>
      <c r="BH107" s="246">
        <f>IF(N107="sníž. přenesená",J107,0)</f>
        <v>0</v>
      </c>
      <c r="BI107" s="246">
        <f>IF(N107="nulová",J107,0)</f>
        <v>0</v>
      </c>
      <c r="BJ107" s="24" t="s">
        <v>84</v>
      </c>
      <c r="BK107" s="246">
        <f>ROUND(I107*H107,2)</f>
        <v>0</v>
      </c>
      <c r="BL107" s="24" t="s">
        <v>665</v>
      </c>
      <c r="BM107" s="24" t="s">
        <v>703</v>
      </c>
    </row>
    <row r="108" s="1" customFormat="1">
      <c r="B108" s="46"/>
      <c r="C108" s="74"/>
      <c r="D108" s="247" t="s">
        <v>158</v>
      </c>
      <c r="E108" s="74"/>
      <c r="F108" s="248" t="s">
        <v>702</v>
      </c>
      <c r="G108" s="74"/>
      <c r="H108" s="74"/>
      <c r="I108" s="203"/>
      <c r="J108" s="74"/>
      <c r="K108" s="74"/>
      <c r="L108" s="72"/>
      <c r="M108" s="249"/>
      <c r="N108" s="47"/>
      <c r="O108" s="47"/>
      <c r="P108" s="47"/>
      <c r="Q108" s="47"/>
      <c r="R108" s="47"/>
      <c r="S108" s="47"/>
      <c r="T108" s="95"/>
      <c r="AT108" s="24" t="s">
        <v>158</v>
      </c>
      <c r="AU108" s="24" t="s">
        <v>86</v>
      </c>
    </row>
    <row r="109" s="1" customFormat="1" ht="25.5" customHeight="1">
      <c r="B109" s="46"/>
      <c r="C109" s="235" t="s">
        <v>227</v>
      </c>
      <c r="D109" s="235" t="s">
        <v>151</v>
      </c>
      <c r="E109" s="236" t="s">
        <v>704</v>
      </c>
      <c r="F109" s="237" t="s">
        <v>705</v>
      </c>
      <c r="G109" s="238" t="s">
        <v>415</v>
      </c>
      <c r="H109" s="239">
        <v>1</v>
      </c>
      <c r="I109" s="240"/>
      <c r="J109" s="241">
        <f>ROUND(I109*H109,2)</f>
        <v>0</v>
      </c>
      <c r="K109" s="237" t="s">
        <v>23</v>
      </c>
      <c r="L109" s="72"/>
      <c r="M109" s="242" t="s">
        <v>23</v>
      </c>
      <c r="N109" s="243" t="s">
        <v>48</v>
      </c>
      <c r="O109" s="47"/>
      <c r="P109" s="244">
        <f>O109*H109</f>
        <v>0</v>
      </c>
      <c r="Q109" s="244">
        <v>0</v>
      </c>
      <c r="R109" s="244">
        <f>Q109*H109</f>
        <v>0</v>
      </c>
      <c r="S109" s="244">
        <v>0</v>
      </c>
      <c r="T109" s="245">
        <f>S109*H109</f>
        <v>0</v>
      </c>
      <c r="AR109" s="24" t="s">
        <v>665</v>
      </c>
      <c r="AT109" s="24" t="s">
        <v>151</v>
      </c>
      <c r="AU109" s="24" t="s">
        <v>86</v>
      </c>
      <c r="AY109" s="24" t="s">
        <v>148</v>
      </c>
      <c r="BE109" s="246">
        <f>IF(N109="základní",J109,0)</f>
        <v>0</v>
      </c>
      <c r="BF109" s="246">
        <f>IF(N109="snížená",J109,0)</f>
        <v>0</v>
      </c>
      <c r="BG109" s="246">
        <f>IF(N109="zákl. přenesená",J109,0)</f>
        <v>0</v>
      </c>
      <c r="BH109" s="246">
        <f>IF(N109="sníž. přenesená",J109,0)</f>
        <v>0</v>
      </c>
      <c r="BI109" s="246">
        <f>IF(N109="nulová",J109,0)</f>
        <v>0</v>
      </c>
      <c r="BJ109" s="24" t="s">
        <v>84</v>
      </c>
      <c r="BK109" s="246">
        <f>ROUND(I109*H109,2)</f>
        <v>0</v>
      </c>
      <c r="BL109" s="24" t="s">
        <v>665</v>
      </c>
      <c r="BM109" s="24" t="s">
        <v>706</v>
      </c>
    </row>
    <row r="110" s="1" customFormat="1">
      <c r="B110" s="46"/>
      <c r="C110" s="74"/>
      <c r="D110" s="247" t="s">
        <v>158</v>
      </c>
      <c r="E110" s="74"/>
      <c r="F110" s="248" t="s">
        <v>705</v>
      </c>
      <c r="G110" s="74"/>
      <c r="H110" s="74"/>
      <c r="I110" s="203"/>
      <c r="J110" s="74"/>
      <c r="K110" s="74"/>
      <c r="L110" s="72"/>
      <c r="M110" s="249"/>
      <c r="N110" s="47"/>
      <c r="O110" s="47"/>
      <c r="P110" s="47"/>
      <c r="Q110" s="47"/>
      <c r="R110" s="47"/>
      <c r="S110" s="47"/>
      <c r="T110" s="95"/>
      <c r="AT110" s="24" t="s">
        <v>158</v>
      </c>
      <c r="AU110" s="24" t="s">
        <v>86</v>
      </c>
    </row>
    <row r="111" s="1" customFormat="1" ht="25.5" customHeight="1">
      <c r="B111" s="46"/>
      <c r="C111" s="235" t="s">
        <v>233</v>
      </c>
      <c r="D111" s="235" t="s">
        <v>151</v>
      </c>
      <c r="E111" s="236" t="s">
        <v>707</v>
      </c>
      <c r="F111" s="237" t="s">
        <v>708</v>
      </c>
      <c r="G111" s="238" t="s">
        <v>415</v>
      </c>
      <c r="H111" s="239">
        <v>1</v>
      </c>
      <c r="I111" s="240"/>
      <c r="J111" s="241">
        <f>ROUND(I111*H111,2)</f>
        <v>0</v>
      </c>
      <c r="K111" s="237" t="s">
        <v>23</v>
      </c>
      <c r="L111" s="72"/>
      <c r="M111" s="242" t="s">
        <v>23</v>
      </c>
      <c r="N111" s="243" t="s">
        <v>48</v>
      </c>
      <c r="O111" s="47"/>
      <c r="P111" s="244">
        <f>O111*H111</f>
        <v>0</v>
      </c>
      <c r="Q111" s="244">
        <v>0</v>
      </c>
      <c r="R111" s="244">
        <f>Q111*H111</f>
        <v>0</v>
      </c>
      <c r="S111" s="244">
        <v>0</v>
      </c>
      <c r="T111" s="245">
        <f>S111*H111</f>
        <v>0</v>
      </c>
      <c r="AR111" s="24" t="s">
        <v>665</v>
      </c>
      <c r="AT111" s="24" t="s">
        <v>151</v>
      </c>
      <c r="AU111" s="24" t="s">
        <v>86</v>
      </c>
      <c r="AY111" s="24" t="s">
        <v>148</v>
      </c>
      <c r="BE111" s="246">
        <f>IF(N111="základní",J111,0)</f>
        <v>0</v>
      </c>
      <c r="BF111" s="246">
        <f>IF(N111="snížená",J111,0)</f>
        <v>0</v>
      </c>
      <c r="BG111" s="246">
        <f>IF(N111="zákl. přenesená",J111,0)</f>
        <v>0</v>
      </c>
      <c r="BH111" s="246">
        <f>IF(N111="sníž. přenesená",J111,0)</f>
        <v>0</v>
      </c>
      <c r="BI111" s="246">
        <f>IF(N111="nulová",J111,0)</f>
        <v>0</v>
      </c>
      <c r="BJ111" s="24" t="s">
        <v>84</v>
      </c>
      <c r="BK111" s="246">
        <f>ROUND(I111*H111,2)</f>
        <v>0</v>
      </c>
      <c r="BL111" s="24" t="s">
        <v>665</v>
      </c>
      <c r="BM111" s="24" t="s">
        <v>709</v>
      </c>
    </row>
    <row r="112" s="1" customFormat="1">
      <c r="B112" s="46"/>
      <c r="C112" s="74"/>
      <c r="D112" s="247" t="s">
        <v>158</v>
      </c>
      <c r="E112" s="74"/>
      <c r="F112" s="248" t="s">
        <v>708</v>
      </c>
      <c r="G112" s="74"/>
      <c r="H112" s="74"/>
      <c r="I112" s="203"/>
      <c r="J112" s="74"/>
      <c r="K112" s="74"/>
      <c r="L112" s="72"/>
      <c r="M112" s="249"/>
      <c r="N112" s="47"/>
      <c r="O112" s="47"/>
      <c r="P112" s="47"/>
      <c r="Q112" s="47"/>
      <c r="R112" s="47"/>
      <c r="S112" s="47"/>
      <c r="T112" s="95"/>
      <c r="AT112" s="24" t="s">
        <v>158</v>
      </c>
      <c r="AU112" s="24" t="s">
        <v>86</v>
      </c>
    </row>
    <row r="113" s="1" customFormat="1">
      <c r="B113" s="46"/>
      <c r="C113" s="74"/>
      <c r="D113" s="247" t="s">
        <v>287</v>
      </c>
      <c r="E113" s="74"/>
      <c r="F113" s="250" t="s">
        <v>710</v>
      </c>
      <c r="G113" s="74"/>
      <c r="H113" s="74"/>
      <c r="I113" s="203"/>
      <c r="J113" s="74"/>
      <c r="K113" s="74"/>
      <c r="L113" s="72"/>
      <c r="M113" s="249"/>
      <c r="N113" s="47"/>
      <c r="O113" s="47"/>
      <c r="P113" s="47"/>
      <c r="Q113" s="47"/>
      <c r="R113" s="47"/>
      <c r="S113" s="47"/>
      <c r="T113" s="95"/>
      <c r="AT113" s="24" t="s">
        <v>287</v>
      </c>
      <c r="AU113" s="24" t="s">
        <v>86</v>
      </c>
    </row>
    <row r="114" s="11" customFormat="1" ht="29.88" customHeight="1">
      <c r="B114" s="219"/>
      <c r="C114" s="220"/>
      <c r="D114" s="221" t="s">
        <v>76</v>
      </c>
      <c r="E114" s="233" t="s">
        <v>711</v>
      </c>
      <c r="F114" s="233" t="s">
        <v>712</v>
      </c>
      <c r="G114" s="220"/>
      <c r="H114" s="220"/>
      <c r="I114" s="223"/>
      <c r="J114" s="234">
        <f>BK114</f>
        <v>0</v>
      </c>
      <c r="K114" s="220"/>
      <c r="L114" s="225"/>
      <c r="M114" s="226"/>
      <c r="N114" s="227"/>
      <c r="O114" s="227"/>
      <c r="P114" s="228">
        <f>SUM(P115:P119)</f>
        <v>0</v>
      </c>
      <c r="Q114" s="227"/>
      <c r="R114" s="228">
        <f>SUM(R115:R119)</f>
        <v>0</v>
      </c>
      <c r="S114" s="227"/>
      <c r="T114" s="229">
        <f>SUM(T115:T119)</f>
        <v>0</v>
      </c>
      <c r="AR114" s="230" t="s">
        <v>156</v>
      </c>
      <c r="AT114" s="231" t="s">
        <v>76</v>
      </c>
      <c r="AU114" s="231" t="s">
        <v>84</v>
      </c>
      <c r="AY114" s="230" t="s">
        <v>148</v>
      </c>
      <c r="BK114" s="232">
        <f>SUM(BK115:BK119)</f>
        <v>0</v>
      </c>
    </row>
    <row r="115" s="1" customFormat="1" ht="16.5" customHeight="1">
      <c r="B115" s="46"/>
      <c r="C115" s="235" t="s">
        <v>238</v>
      </c>
      <c r="D115" s="235" t="s">
        <v>151</v>
      </c>
      <c r="E115" s="236" t="s">
        <v>713</v>
      </c>
      <c r="F115" s="237" t="s">
        <v>714</v>
      </c>
      <c r="G115" s="238" t="s">
        <v>664</v>
      </c>
      <c r="H115" s="239">
        <v>1</v>
      </c>
      <c r="I115" s="240"/>
      <c r="J115" s="241">
        <f>ROUND(I115*H115,2)</f>
        <v>0</v>
      </c>
      <c r="K115" s="237" t="s">
        <v>23</v>
      </c>
      <c r="L115" s="72"/>
      <c r="M115" s="242" t="s">
        <v>23</v>
      </c>
      <c r="N115" s="243" t="s">
        <v>48</v>
      </c>
      <c r="O115" s="47"/>
      <c r="P115" s="244">
        <f>O115*H115</f>
        <v>0</v>
      </c>
      <c r="Q115" s="244">
        <v>0</v>
      </c>
      <c r="R115" s="244">
        <f>Q115*H115</f>
        <v>0</v>
      </c>
      <c r="S115" s="244">
        <v>0</v>
      </c>
      <c r="T115" s="245">
        <f>S115*H115</f>
        <v>0</v>
      </c>
      <c r="AR115" s="24" t="s">
        <v>665</v>
      </c>
      <c r="AT115" s="24" t="s">
        <v>151</v>
      </c>
      <c r="AU115" s="24" t="s">
        <v>86</v>
      </c>
      <c r="AY115" s="24" t="s">
        <v>148</v>
      </c>
      <c r="BE115" s="246">
        <f>IF(N115="základní",J115,0)</f>
        <v>0</v>
      </c>
      <c r="BF115" s="246">
        <f>IF(N115="snížená",J115,0)</f>
        <v>0</v>
      </c>
      <c r="BG115" s="246">
        <f>IF(N115="zákl. přenesená",J115,0)</f>
        <v>0</v>
      </c>
      <c r="BH115" s="246">
        <f>IF(N115="sníž. přenesená",J115,0)</f>
        <v>0</v>
      </c>
      <c r="BI115" s="246">
        <f>IF(N115="nulová",J115,0)</f>
        <v>0</v>
      </c>
      <c r="BJ115" s="24" t="s">
        <v>84</v>
      </c>
      <c r="BK115" s="246">
        <f>ROUND(I115*H115,2)</f>
        <v>0</v>
      </c>
      <c r="BL115" s="24" t="s">
        <v>665</v>
      </c>
      <c r="BM115" s="24" t="s">
        <v>715</v>
      </c>
    </row>
    <row r="116" s="1" customFormat="1">
      <c r="B116" s="46"/>
      <c r="C116" s="74"/>
      <c r="D116" s="247" t="s">
        <v>158</v>
      </c>
      <c r="E116" s="74"/>
      <c r="F116" s="248" t="s">
        <v>714</v>
      </c>
      <c r="G116" s="74"/>
      <c r="H116" s="74"/>
      <c r="I116" s="203"/>
      <c r="J116" s="74"/>
      <c r="K116" s="74"/>
      <c r="L116" s="72"/>
      <c r="M116" s="249"/>
      <c r="N116" s="47"/>
      <c r="O116" s="47"/>
      <c r="P116" s="47"/>
      <c r="Q116" s="47"/>
      <c r="R116" s="47"/>
      <c r="S116" s="47"/>
      <c r="T116" s="95"/>
      <c r="AT116" s="24" t="s">
        <v>158</v>
      </c>
      <c r="AU116" s="24" t="s">
        <v>86</v>
      </c>
    </row>
    <row r="117" s="1" customFormat="1" ht="16.5" customHeight="1">
      <c r="B117" s="46"/>
      <c r="C117" s="235" t="s">
        <v>10</v>
      </c>
      <c r="D117" s="235" t="s">
        <v>151</v>
      </c>
      <c r="E117" s="236" t="s">
        <v>716</v>
      </c>
      <c r="F117" s="237" t="s">
        <v>717</v>
      </c>
      <c r="G117" s="238" t="s">
        <v>664</v>
      </c>
      <c r="H117" s="239">
        <v>1</v>
      </c>
      <c r="I117" s="240"/>
      <c r="J117" s="241">
        <f>ROUND(I117*H117,2)</f>
        <v>0</v>
      </c>
      <c r="K117" s="237" t="s">
        <v>23</v>
      </c>
      <c r="L117" s="72"/>
      <c r="M117" s="242" t="s">
        <v>23</v>
      </c>
      <c r="N117" s="243" t="s">
        <v>48</v>
      </c>
      <c r="O117" s="47"/>
      <c r="P117" s="244">
        <f>O117*H117</f>
        <v>0</v>
      </c>
      <c r="Q117" s="244">
        <v>0</v>
      </c>
      <c r="R117" s="244">
        <f>Q117*H117</f>
        <v>0</v>
      </c>
      <c r="S117" s="244">
        <v>0</v>
      </c>
      <c r="T117" s="245">
        <f>S117*H117</f>
        <v>0</v>
      </c>
      <c r="AR117" s="24" t="s">
        <v>665</v>
      </c>
      <c r="AT117" s="24" t="s">
        <v>151</v>
      </c>
      <c r="AU117" s="24" t="s">
        <v>86</v>
      </c>
      <c r="AY117" s="24" t="s">
        <v>148</v>
      </c>
      <c r="BE117" s="246">
        <f>IF(N117="základní",J117,0)</f>
        <v>0</v>
      </c>
      <c r="BF117" s="246">
        <f>IF(N117="snížená",J117,0)</f>
        <v>0</v>
      </c>
      <c r="BG117" s="246">
        <f>IF(N117="zákl. přenesená",J117,0)</f>
        <v>0</v>
      </c>
      <c r="BH117" s="246">
        <f>IF(N117="sníž. přenesená",J117,0)</f>
        <v>0</v>
      </c>
      <c r="BI117" s="246">
        <f>IF(N117="nulová",J117,0)</f>
        <v>0</v>
      </c>
      <c r="BJ117" s="24" t="s">
        <v>84</v>
      </c>
      <c r="BK117" s="246">
        <f>ROUND(I117*H117,2)</f>
        <v>0</v>
      </c>
      <c r="BL117" s="24" t="s">
        <v>665</v>
      </c>
      <c r="BM117" s="24" t="s">
        <v>718</v>
      </c>
    </row>
    <row r="118" s="1" customFormat="1">
      <c r="B118" s="46"/>
      <c r="C118" s="74"/>
      <c r="D118" s="247" t="s">
        <v>158</v>
      </c>
      <c r="E118" s="74"/>
      <c r="F118" s="248" t="s">
        <v>719</v>
      </c>
      <c r="G118" s="74"/>
      <c r="H118" s="74"/>
      <c r="I118" s="203"/>
      <c r="J118" s="74"/>
      <c r="K118" s="74"/>
      <c r="L118" s="72"/>
      <c r="M118" s="249"/>
      <c r="N118" s="47"/>
      <c r="O118" s="47"/>
      <c r="P118" s="47"/>
      <c r="Q118" s="47"/>
      <c r="R118" s="47"/>
      <c r="S118" s="47"/>
      <c r="T118" s="95"/>
      <c r="AT118" s="24" t="s">
        <v>158</v>
      </c>
      <c r="AU118" s="24" t="s">
        <v>86</v>
      </c>
    </row>
    <row r="119" s="1" customFormat="1">
      <c r="B119" s="46"/>
      <c r="C119" s="74"/>
      <c r="D119" s="247" t="s">
        <v>287</v>
      </c>
      <c r="E119" s="74"/>
      <c r="F119" s="250" t="s">
        <v>720</v>
      </c>
      <c r="G119" s="74"/>
      <c r="H119" s="74"/>
      <c r="I119" s="203"/>
      <c r="J119" s="74"/>
      <c r="K119" s="74"/>
      <c r="L119" s="72"/>
      <c r="M119" s="249"/>
      <c r="N119" s="47"/>
      <c r="O119" s="47"/>
      <c r="P119" s="47"/>
      <c r="Q119" s="47"/>
      <c r="R119" s="47"/>
      <c r="S119" s="47"/>
      <c r="T119" s="95"/>
      <c r="AT119" s="24" t="s">
        <v>287</v>
      </c>
      <c r="AU119" s="24" t="s">
        <v>86</v>
      </c>
    </row>
    <row r="120" s="11" customFormat="1" ht="29.88" customHeight="1">
      <c r="B120" s="219"/>
      <c r="C120" s="220"/>
      <c r="D120" s="221" t="s">
        <v>76</v>
      </c>
      <c r="E120" s="233" t="s">
        <v>721</v>
      </c>
      <c r="F120" s="233" t="s">
        <v>722</v>
      </c>
      <c r="G120" s="220"/>
      <c r="H120" s="220"/>
      <c r="I120" s="223"/>
      <c r="J120" s="234">
        <f>BK120</f>
        <v>0</v>
      </c>
      <c r="K120" s="220"/>
      <c r="L120" s="225"/>
      <c r="M120" s="226"/>
      <c r="N120" s="227"/>
      <c r="O120" s="227"/>
      <c r="P120" s="228">
        <f>SUM(P121:P124)</f>
        <v>0</v>
      </c>
      <c r="Q120" s="227"/>
      <c r="R120" s="228">
        <f>SUM(R121:R124)</f>
        <v>0</v>
      </c>
      <c r="S120" s="227"/>
      <c r="T120" s="229">
        <f>SUM(T121:T124)</f>
        <v>0</v>
      </c>
      <c r="AR120" s="230" t="s">
        <v>185</v>
      </c>
      <c r="AT120" s="231" t="s">
        <v>76</v>
      </c>
      <c r="AU120" s="231" t="s">
        <v>84</v>
      </c>
      <c r="AY120" s="230" t="s">
        <v>148</v>
      </c>
      <c r="BK120" s="232">
        <f>SUM(BK121:BK124)</f>
        <v>0</v>
      </c>
    </row>
    <row r="121" s="1" customFormat="1" ht="25.5" customHeight="1">
      <c r="B121" s="46"/>
      <c r="C121" s="235" t="s">
        <v>247</v>
      </c>
      <c r="D121" s="235" t="s">
        <v>151</v>
      </c>
      <c r="E121" s="236" t="s">
        <v>723</v>
      </c>
      <c r="F121" s="237" t="s">
        <v>724</v>
      </c>
      <c r="G121" s="238" t="s">
        <v>664</v>
      </c>
      <c r="H121" s="239">
        <v>1</v>
      </c>
      <c r="I121" s="240"/>
      <c r="J121" s="241">
        <f>ROUND(I121*H121,2)</f>
        <v>0</v>
      </c>
      <c r="K121" s="237" t="s">
        <v>23</v>
      </c>
      <c r="L121" s="72"/>
      <c r="M121" s="242" t="s">
        <v>23</v>
      </c>
      <c r="N121" s="243" t="s">
        <v>48</v>
      </c>
      <c r="O121" s="47"/>
      <c r="P121" s="244">
        <f>O121*H121</f>
        <v>0</v>
      </c>
      <c r="Q121" s="244">
        <v>0</v>
      </c>
      <c r="R121" s="244">
        <f>Q121*H121</f>
        <v>0</v>
      </c>
      <c r="S121" s="244">
        <v>0</v>
      </c>
      <c r="T121" s="245">
        <f>S121*H121</f>
        <v>0</v>
      </c>
      <c r="AR121" s="24" t="s">
        <v>665</v>
      </c>
      <c r="AT121" s="24" t="s">
        <v>151</v>
      </c>
      <c r="AU121" s="24" t="s">
        <v>86</v>
      </c>
      <c r="AY121" s="24" t="s">
        <v>148</v>
      </c>
      <c r="BE121" s="246">
        <f>IF(N121="základní",J121,0)</f>
        <v>0</v>
      </c>
      <c r="BF121" s="246">
        <f>IF(N121="snížená",J121,0)</f>
        <v>0</v>
      </c>
      <c r="BG121" s="246">
        <f>IF(N121="zákl. přenesená",J121,0)</f>
        <v>0</v>
      </c>
      <c r="BH121" s="246">
        <f>IF(N121="sníž. přenesená",J121,0)</f>
        <v>0</v>
      </c>
      <c r="BI121" s="246">
        <f>IF(N121="nulová",J121,0)</f>
        <v>0</v>
      </c>
      <c r="BJ121" s="24" t="s">
        <v>84</v>
      </c>
      <c r="BK121" s="246">
        <f>ROUND(I121*H121,2)</f>
        <v>0</v>
      </c>
      <c r="BL121" s="24" t="s">
        <v>665</v>
      </c>
      <c r="BM121" s="24" t="s">
        <v>725</v>
      </c>
    </row>
    <row r="122" s="1" customFormat="1">
      <c r="B122" s="46"/>
      <c r="C122" s="74"/>
      <c r="D122" s="247" t="s">
        <v>158</v>
      </c>
      <c r="E122" s="74"/>
      <c r="F122" s="248" t="s">
        <v>726</v>
      </c>
      <c r="G122" s="74"/>
      <c r="H122" s="74"/>
      <c r="I122" s="203"/>
      <c r="J122" s="74"/>
      <c r="K122" s="74"/>
      <c r="L122" s="72"/>
      <c r="M122" s="249"/>
      <c r="N122" s="47"/>
      <c r="O122" s="47"/>
      <c r="P122" s="47"/>
      <c r="Q122" s="47"/>
      <c r="R122" s="47"/>
      <c r="S122" s="47"/>
      <c r="T122" s="95"/>
      <c r="AT122" s="24" t="s">
        <v>158</v>
      </c>
      <c r="AU122" s="24" t="s">
        <v>86</v>
      </c>
    </row>
    <row r="123" s="1" customFormat="1" ht="25.5" customHeight="1">
      <c r="B123" s="46"/>
      <c r="C123" s="235" t="s">
        <v>252</v>
      </c>
      <c r="D123" s="235" t="s">
        <v>151</v>
      </c>
      <c r="E123" s="236" t="s">
        <v>727</v>
      </c>
      <c r="F123" s="237" t="s">
        <v>728</v>
      </c>
      <c r="G123" s="238" t="s">
        <v>415</v>
      </c>
      <c r="H123" s="239">
        <v>1</v>
      </c>
      <c r="I123" s="240"/>
      <c r="J123" s="241">
        <f>ROUND(I123*H123,2)</f>
        <v>0</v>
      </c>
      <c r="K123" s="237" t="s">
        <v>23</v>
      </c>
      <c r="L123" s="72"/>
      <c r="M123" s="242" t="s">
        <v>23</v>
      </c>
      <c r="N123" s="243" t="s">
        <v>48</v>
      </c>
      <c r="O123" s="47"/>
      <c r="P123" s="244">
        <f>O123*H123</f>
        <v>0</v>
      </c>
      <c r="Q123" s="244">
        <v>0</v>
      </c>
      <c r="R123" s="244">
        <f>Q123*H123</f>
        <v>0</v>
      </c>
      <c r="S123" s="244">
        <v>0</v>
      </c>
      <c r="T123" s="245">
        <f>S123*H123</f>
        <v>0</v>
      </c>
      <c r="AR123" s="24" t="s">
        <v>156</v>
      </c>
      <c r="AT123" s="24" t="s">
        <v>151</v>
      </c>
      <c r="AU123" s="24" t="s">
        <v>86</v>
      </c>
      <c r="AY123" s="24" t="s">
        <v>148</v>
      </c>
      <c r="BE123" s="246">
        <f>IF(N123="základní",J123,0)</f>
        <v>0</v>
      </c>
      <c r="BF123" s="246">
        <f>IF(N123="snížená",J123,0)</f>
        <v>0</v>
      </c>
      <c r="BG123" s="246">
        <f>IF(N123="zákl. přenesená",J123,0)</f>
        <v>0</v>
      </c>
      <c r="BH123" s="246">
        <f>IF(N123="sníž. přenesená",J123,0)</f>
        <v>0</v>
      </c>
      <c r="BI123" s="246">
        <f>IF(N123="nulová",J123,0)</f>
        <v>0</v>
      </c>
      <c r="BJ123" s="24" t="s">
        <v>84</v>
      </c>
      <c r="BK123" s="246">
        <f>ROUND(I123*H123,2)</f>
        <v>0</v>
      </c>
      <c r="BL123" s="24" t="s">
        <v>156</v>
      </c>
      <c r="BM123" s="24" t="s">
        <v>729</v>
      </c>
    </row>
    <row r="124" s="1" customFormat="1">
      <c r="B124" s="46"/>
      <c r="C124" s="74"/>
      <c r="D124" s="247" t="s">
        <v>158</v>
      </c>
      <c r="E124" s="74"/>
      <c r="F124" s="248" t="s">
        <v>728</v>
      </c>
      <c r="G124" s="74"/>
      <c r="H124" s="74"/>
      <c r="I124" s="203"/>
      <c r="J124" s="74"/>
      <c r="K124" s="74"/>
      <c r="L124" s="72"/>
      <c r="M124" s="284"/>
      <c r="N124" s="285"/>
      <c r="O124" s="285"/>
      <c r="P124" s="285"/>
      <c r="Q124" s="285"/>
      <c r="R124" s="285"/>
      <c r="S124" s="285"/>
      <c r="T124" s="286"/>
      <c r="AT124" s="24" t="s">
        <v>158</v>
      </c>
      <c r="AU124" s="24" t="s">
        <v>86</v>
      </c>
    </row>
    <row r="125" s="1" customFormat="1" ht="6.96" customHeight="1">
      <c r="B125" s="67"/>
      <c r="C125" s="68"/>
      <c r="D125" s="68"/>
      <c r="E125" s="68"/>
      <c r="F125" s="68"/>
      <c r="G125" s="68"/>
      <c r="H125" s="68"/>
      <c r="I125" s="178"/>
      <c r="J125" s="68"/>
      <c r="K125" s="68"/>
      <c r="L125" s="72"/>
    </row>
  </sheetData>
  <sheetProtection sheet="1" autoFilter="0" formatColumns="0" formatRows="0" objects="1" scenarios="1" spinCount="100000" saltValue="4a0PS/V0GxKFZcy8XexHY/4cNgPyutaCpoc08meWgv+aYlBCYFrkx5bWtK91zoqM9PGtiX3pA+3XL/V/TLF3BQ==" hashValue="ibee9eoOqnMm3gSPVfqWvO4d+ljFZQZC0MrjcmkGpZE2Fta9TgVfDWwHKqbnKaS22a2Wz4FbxOTyQ7q4sdL4Xg==" algorithmName="SHA-512" password="CC35"/>
  <autoFilter ref="C80:K124"/>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300" customWidth="1"/>
    <col min="2" max="2" width="1.664063" style="300" customWidth="1"/>
    <col min="3" max="4" width="5" style="300" customWidth="1"/>
    <col min="5" max="5" width="11.67" style="300" customWidth="1"/>
    <col min="6" max="6" width="9.17" style="300" customWidth="1"/>
    <col min="7" max="7" width="5" style="300" customWidth="1"/>
    <col min="8" max="8" width="77.83" style="300" customWidth="1"/>
    <col min="9" max="10" width="20" style="300" customWidth="1"/>
    <col min="11" max="11" width="1.664063" style="300" customWidth="1"/>
  </cols>
  <sheetData>
    <row r="1" ht="37.5" customHeight="1"/>
    <row r="2" ht="7.5" customHeight="1">
      <c r="B2" s="301"/>
      <c r="C2" s="302"/>
      <c r="D2" s="302"/>
      <c r="E2" s="302"/>
      <c r="F2" s="302"/>
      <c r="G2" s="302"/>
      <c r="H2" s="302"/>
      <c r="I2" s="302"/>
      <c r="J2" s="302"/>
      <c r="K2" s="303"/>
    </row>
    <row r="3" s="15" customFormat="1" ht="45" customHeight="1">
      <c r="B3" s="304"/>
      <c r="C3" s="305" t="s">
        <v>730</v>
      </c>
      <c r="D3" s="305"/>
      <c r="E3" s="305"/>
      <c r="F3" s="305"/>
      <c r="G3" s="305"/>
      <c r="H3" s="305"/>
      <c r="I3" s="305"/>
      <c r="J3" s="305"/>
      <c r="K3" s="306"/>
    </row>
    <row r="4" ht="25.5" customHeight="1">
      <c r="B4" s="307"/>
      <c r="C4" s="308" t="s">
        <v>731</v>
      </c>
      <c r="D4" s="308"/>
      <c r="E4" s="308"/>
      <c r="F4" s="308"/>
      <c r="G4" s="308"/>
      <c r="H4" s="308"/>
      <c r="I4" s="308"/>
      <c r="J4" s="308"/>
      <c r="K4" s="309"/>
    </row>
    <row r="5" ht="5.25" customHeight="1">
      <c r="B5" s="307"/>
      <c r="C5" s="310"/>
      <c r="D5" s="310"/>
      <c r="E5" s="310"/>
      <c r="F5" s="310"/>
      <c r="G5" s="310"/>
      <c r="H5" s="310"/>
      <c r="I5" s="310"/>
      <c r="J5" s="310"/>
      <c r="K5" s="309"/>
    </row>
    <row r="6" ht="15" customHeight="1">
      <c r="B6" s="307"/>
      <c r="C6" s="311" t="s">
        <v>732</v>
      </c>
      <c r="D6" s="311"/>
      <c r="E6" s="311"/>
      <c r="F6" s="311"/>
      <c r="G6" s="311"/>
      <c r="H6" s="311"/>
      <c r="I6" s="311"/>
      <c r="J6" s="311"/>
      <c r="K6" s="309"/>
    </row>
    <row r="7" ht="15" customHeight="1">
      <c r="B7" s="312"/>
      <c r="C7" s="311" t="s">
        <v>733</v>
      </c>
      <c r="D7" s="311"/>
      <c r="E7" s="311"/>
      <c r="F7" s="311"/>
      <c r="G7" s="311"/>
      <c r="H7" s="311"/>
      <c r="I7" s="311"/>
      <c r="J7" s="311"/>
      <c r="K7" s="309"/>
    </row>
    <row r="8" ht="12.75" customHeight="1">
      <c r="B8" s="312"/>
      <c r="C8" s="311"/>
      <c r="D8" s="311"/>
      <c r="E8" s="311"/>
      <c r="F8" s="311"/>
      <c r="G8" s="311"/>
      <c r="H8" s="311"/>
      <c r="I8" s="311"/>
      <c r="J8" s="311"/>
      <c r="K8" s="309"/>
    </row>
    <row r="9" ht="15" customHeight="1">
      <c r="B9" s="312"/>
      <c r="C9" s="311" t="s">
        <v>734</v>
      </c>
      <c r="D9" s="311"/>
      <c r="E9" s="311"/>
      <c r="F9" s="311"/>
      <c r="G9" s="311"/>
      <c r="H9" s="311"/>
      <c r="I9" s="311"/>
      <c r="J9" s="311"/>
      <c r="K9" s="309"/>
    </row>
    <row r="10" ht="15" customHeight="1">
      <c r="B10" s="312"/>
      <c r="C10" s="311"/>
      <c r="D10" s="311" t="s">
        <v>735</v>
      </c>
      <c r="E10" s="311"/>
      <c r="F10" s="311"/>
      <c r="G10" s="311"/>
      <c r="H10" s="311"/>
      <c r="I10" s="311"/>
      <c r="J10" s="311"/>
      <c r="K10" s="309"/>
    </row>
    <row r="11" ht="15" customHeight="1">
      <c r="B11" s="312"/>
      <c r="C11" s="313"/>
      <c r="D11" s="311" t="s">
        <v>736</v>
      </c>
      <c r="E11" s="311"/>
      <c r="F11" s="311"/>
      <c r="G11" s="311"/>
      <c r="H11" s="311"/>
      <c r="I11" s="311"/>
      <c r="J11" s="311"/>
      <c r="K11" s="309"/>
    </row>
    <row r="12" ht="12.75" customHeight="1">
      <c r="B12" s="312"/>
      <c r="C12" s="313"/>
      <c r="D12" s="313"/>
      <c r="E12" s="313"/>
      <c r="F12" s="313"/>
      <c r="G12" s="313"/>
      <c r="H12" s="313"/>
      <c r="I12" s="313"/>
      <c r="J12" s="313"/>
      <c r="K12" s="309"/>
    </row>
    <row r="13" ht="15" customHeight="1">
      <c r="B13" s="312"/>
      <c r="C13" s="313"/>
      <c r="D13" s="311" t="s">
        <v>737</v>
      </c>
      <c r="E13" s="311"/>
      <c r="F13" s="311"/>
      <c r="G13" s="311"/>
      <c r="H13" s="311"/>
      <c r="I13" s="311"/>
      <c r="J13" s="311"/>
      <c r="K13" s="309"/>
    </row>
    <row r="14" ht="15" customHeight="1">
      <c r="B14" s="312"/>
      <c r="C14" s="313"/>
      <c r="D14" s="311" t="s">
        <v>738</v>
      </c>
      <c r="E14" s="311"/>
      <c r="F14" s="311"/>
      <c r="G14" s="311"/>
      <c r="H14" s="311"/>
      <c r="I14" s="311"/>
      <c r="J14" s="311"/>
      <c r="K14" s="309"/>
    </row>
    <row r="15" ht="15" customHeight="1">
      <c r="B15" s="312"/>
      <c r="C15" s="313"/>
      <c r="D15" s="311" t="s">
        <v>739</v>
      </c>
      <c r="E15" s="311"/>
      <c r="F15" s="311"/>
      <c r="G15" s="311"/>
      <c r="H15" s="311"/>
      <c r="I15" s="311"/>
      <c r="J15" s="311"/>
      <c r="K15" s="309"/>
    </row>
    <row r="16" ht="15" customHeight="1">
      <c r="B16" s="312"/>
      <c r="C16" s="313"/>
      <c r="D16" s="313"/>
      <c r="E16" s="314" t="s">
        <v>83</v>
      </c>
      <c r="F16" s="311" t="s">
        <v>740</v>
      </c>
      <c r="G16" s="311"/>
      <c r="H16" s="311"/>
      <c r="I16" s="311"/>
      <c r="J16" s="311"/>
      <c r="K16" s="309"/>
    </row>
    <row r="17" ht="15" customHeight="1">
      <c r="B17" s="312"/>
      <c r="C17" s="313"/>
      <c r="D17" s="313"/>
      <c r="E17" s="314" t="s">
        <v>741</v>
      </c>
      <c r="F17" s="311" t="s">
        <v>742</v>
      </c>
      <c r="G17" s="311"/>
      <c r="H17" s="311"/>
      <c r="I17" s="311"/>
      <c r="J17" s="311"/>
      <c r="K17" s="309"/>
    </row>
    <row r="18" ht="15" customHeight="1">
      <c r="B18" s="312"/>
      <c r="C18" s="313"/>
      <c r="D18" s="313"/>
      <c r="E18" s="314" t="s">
        <v>743</v>
      </c>
      <c r="F18" s="311" t="s">
        <v>744</v>
      </c>
      <c r="G18" s="311"/>
      <c r="H18" s="311"/>
      <c r="I18" s="311"/>
      <c r="J18" s="311"/>
      <c r="K18" s="309"/>
    </row>
    <row r="19" ht="15" customHeight="1">
      <c r="B19" s="312"/>
      <c r="C19" s="313"/>
      <c r="D19" s="313"/>
      <c r="E19" s="314" t="s">
        <v>110</v>
      </c>
      <c r="F19" s="311" t="s">
        <v>111</v>
      </c>
      <c r="G19" s="311"/>
      <c r="H19" s="311"/>
      <c r="I19" s="311"/>
      <c r="J19" s="311"/>
      <c r="K19" s="309"/>
    </row>
    <row r="20" ht="15" customHeight="1">
      <c r="B20" s="312"/>
      <c r="C20" s="313"/>
      <c r="D20" s="313"/>
      <c r="E20" s="314" t="s">
        <v>745</v>
      </c>
      <c r="F20" s="311" t="s">
        <v>746</v>
      </c>
      <c r="G20" s="311"/>
      <c r="H20" s="311"/>
      <c r="I20" s="311"/>
      <c r="J20" s="311"/>
      <c r="K20" s="309"/>
    </row>
    <row r="21" ht="15" customHeight="1">
      <c r="B21" s="312"/>
      <c r="C21" s="313"/>
      <c r="D21" s="313"/>
      <c r="E21" s="314" t="s">
        <v>90</v>
      </c>
      <c r="F21" s="311" t="s">
        <v>747</v>
      </c>
      <c r="G21" s="311"/>
      <c r="H21" s="311"/>
      <c r="I21" s="311"/>
      <c r="J21" s="311"/>
      <c r="K21" s="309"/>
    </row>
    <row r="22" ht="12.75" customHeight="1">
      <c r="B22" s="312"/>
      <c r="C22" s="313"/>
      <c r="D22" s="313"/>
      <c r="E22" s="313"/>
      <c r="F22" s="313"/>
      <c r="G22" s="313"/>
      <c r="H22" s="313"/>
      <c r="I22" s="313"/>
      <c r="J22" s="313"/>
      <c r="K22" s="309"/>
    </row>
    <row r="23" ht="15" customHeight="1">
      <c r="B23" s="312"/>
      <c r="C23" s="311" t="s">
        <v>748</v>
      </c>
      <c r="D23" s="311"/>
      <c r="E23" s="311"/>
      <c r="F23" s="311"/>
      <c r="G23" s="311"/>
      <c r="H23" s="311"/>
      <c r="I23" s="311"/>
      <c r="J23" s="311"/>
      <c r="K23" s="309"/>
    </row>
    <row r="24" ht="15" customHeight="1">
      <c r="B24" s="312"/>
      <c r="C24" s="311" t="s">
        <v>749</v>
      </c>
      <c r="D24" s="311"/>
      <c r="E24" s="311"/>
      <c r="F24" s="311"/>
      <c r="G24" s="311"/>
      <c r="H24" s="311"/>
      <c r="I24" s="311"/>
      <c r="J24" s="311"/>
      <c r="K24" s="309"/>
    </row>
    <row r="25" ht="15" customHeight="1">
      <c r="B25" s="312"/>
      <c r="C25" s="311"/>
      <c r="D25" s="311" t="s">
        <v>750</v>
      </c>
      <c r="E25" s="311"/>
      <c r="F25" s="311"/>
      <c r="G25" s="311"/>
      <c r="H25" s="311"/>
      <c r="I25" s="311"/>
      <c r="J25" s="311"/>
      <c r="K25" s="309"/>
    </row>
    <row r="26" ht="15" customHeight="1">
      <c r="B26" s="312"/>
      <c r="C26" s="313"/>
      <c r="D26" s="311" t="s">
        <v>751</v>
      </c>
      <c r="E26" s="311"/>
      <c r="F26" s="311"/>
      <c r="G26" s="311"/>
      <c r="H26" s="311"/>
      <c r="I26" s="311"/>
      <c r="J26" s="311"/>
      <c r="K26" s="309"/>
    </row>
    <row r="27" ht="12.75" customHeight="1">
      <c r="B27" s="312"/>
      <c r="C27" s="313"/>
      <c r="D27" s="313"/>
      <c r="E27" s="313"/>
      <c r="F27" s="313"/>
      <c r="G27" s="313"/>
      <c r="H27" s="313"/>
      <c r="I27" s="313"/>
      <c r="J27" s="313"/>
      <c r="K27" s="309"/>
    </row>
    <row r="28" ht="15" customHeight="1">
      <c r="B28" s="312"/>
      <c r="C28" s="313"/>
      <c r="D28" s="311" t="s">
        <v>752</v>
      </c>
      <c r="E28" s="311"/>
      <c r="F28" s="311"/>
      <c r="G28" s="311"/>
      <c r="H28" s="311"/>
      <c r="I28" s="311"/>
      <c r="J28" s="311"/>
      <c r="K28" s="309"/>
    </row>
    <row r="29" ht="15" customHeight="1">
      <c r="B29" s="312"/>
      <c r="C29" s="313"/>
      <c r="D29" s="311" t="s">
        <v>753</v>
      </c>
      <c r="E29" s="311"/>
      <c r="F29" s="311"/>
      <c r="G29" s="311"/>
      <c r="H29" s="311"/>
      <c r="I29" s="311"/>
      <c r="J29" s="311"/>
      <c r="K29" s="309"/>
    </row>
    <row r="30" ht="12.75" customHeight="1">
      <c r="B30" s="312"/>
      <c r="C30" s="313"/>
      <c r="D30" s="313"/>
      <c r="E30" s="313"/>
      <c r="F30" s="313"/>
      <c r="G30" s="313"/>
      <c r="H30" s="313"/>
      <c r="I30" s="313"/>
      <c r="J30" s="313"/>
      <c r="K30" s="309"/>
    </row>
    <row r="31" ht="15" customHeight="1">
      <c r="B31" s="312"/>
      <c r="C31" s="313"/>
      <c r="D31" s="311" t="s">
        <v>754</v>
      </c>
      <c r="E31" s="311"/>
      <c r="F31" s="311"/>
      <c r="G31" s="311"/>
      <c r="H31" s="311"/>
      <c r="I31" s="311"/>
      <c r="J31" s="311"/>
      <c r="K31" s="309"/>
    </row>
    <row r="32" ht="15" customHeight="1">
      <c r="B32" s="312"/>
      <c r="C32" s="313"/>
      <c r="D32" s="311" t="s">
        <v>755</v>
      </c>
      <c r="E32" s="311"/>
      <c r="F32" s="311"/>
      <c r="G32" s="311"/>
      <c r="H32" s="311"/>
      <c r="I32" s="311"/>
      <c r="J32" s="311"/>
      <c r="K32" s="309"/>
    </row>
    <row r="33" ht="15" customHeight="1">
      <c r="B33" s="312"/>
      <c r="C33" s="313"/>
      <c r="D33" s="311" t="s">
        <v>756</v>
      </c>
      <c r="E33" s="311"/>
      <c r="F33" s="311"/>
      <c r="G33" s="311"/>
      <c r="H33" s="311"/>
      <c r="I33" s="311"/>
      <c r="J33" s="311"/>
      <c r="K33" s="309"/>
    </row>
    <row r="34" ht="15" customHeight="1">
      <c r="B34" s="312"/>
      <c r="C34" s="313"/>
      <c r="D34" s="311"/>
      <c r="E34" s="315" t="s">
        <v>133</v>
      </c>
      <c r="F34" s="311"/>
      <c r="G34" s="311" t="s">
        <v>757</v>
      </c>
      <c r="H34" s="311"/>
      <c r="I34" s="311"/>
      <c r="J34" s="311"/>
      <c r="K34" s="309"/>
    </row>
    <row r="35" ht="30.75" customHeight="1">
      <c r="B35" s="312"/>
      <c r="C35" s="313"/>
      <c r="D35" s="311"/>
      <c r="E35" s="315" t="s">
        <v>758</v>
      </c>
      <c r="F35" s="311"/>
      <c r="G35" s="311" t="s">
        <v>759</v>
      </c>
      <c r="H35" s="311"/>
      <c r="I35" s="311"/>
      <c r="J35" s="311"/>
      <c r="K35" s="309"/>
    </row>
    <row r="36" ht="15" customHeight="1">
      <c r="B36" s="312"/>
      <c r="C36" s="313"/>
      <c r="D36" s="311"/>
      <c r="E36" s="315" t="s">
        <v>58</v>
      </c>
      <c r="F36" s="311"/>
      <c r="G36" s="311" t="s">
        <v>760</v>
      </c>
      <c r="H36" s="311"/>
      <c r="I36" s="311"/>
      <c r="J36" s="311"/>
      <c r="K36" s="309"/>
    </row>
    <row r="37" ht="15" customHeight="1">
      <c r="B37" s="312"/>
      <c r="C37" s="313"/>
      <c r="D37" s="311"/>
      <c r="E37" s="315" t="s">
        <v>134</v>
      </c>
      <c r="F37" s="311"/>
      <c r="G37" s="311" t="s">
        <v>761</v>
      </c>
      <c r="H37" s="311"/>
      <c r="I37" s="311"/>
      <c r="J37" s="311"/>
      <c r="K37" s="309"/>
    </row>
    <row r="38" ht="15" customHeight="1">
      <c r="B38" s="312"/>
      <c r="C38" s="313"/>
      <c r="D38" s="311"/>
      <c r="E38" s="315" t="s">
        <v>135</v>
      </c>
      <c r="F38" s="311"/>
      <c r="G38" s="311" t="s">
        <v>762</v>
      </c>
      <c r="H38" s="311"/>
      <c r="I38" s="311"/>
      <c r="J38" s="311"/>
      <c r="K38" s="309"/>
    </row>
    <row r="39" ht="15" customHeight="1">
      <c r="B39" s="312"/>
      <c r="C39" s="313"/>
      <c r="D39" s="311"/>
      <c r="E39" s="315" t="s">
        <v>136</v>
      </c>
      <c r="F39" s="311"/>
      <c r="G39" s="311" t="s">
        <v>763</v>
      </c>
      <c r="H39" s="311"/>
      <c r="I39" s="311"/>
      <c r="J39" s="311"/>
      <c r="K39" s="309"/>
    </row>
    <row r="40" ht="15" customHeight="1">
      <c r="B40" s="312"/>
      <c r="C40" s="313"/>
      <c r="D40" s="311"/>
      <c r="E40" s="315" t="s">
        <v>764</v>
      </c>
      <c r="F40" s="311"/>
      <c r="G40" s="311" t="s">
        <v>765</v>
      </c>
      <c r="H40" s="311"/>
      <c r="I40" s="311"/>
      <c r="J40" s="311"/>
      <c r="K40" s="309"/>
    </row>
    <row r="41" ht="15" customHeight="1">
      <c r="B41" s="312"/>
      <c r="C41" s="313"/>
      <c r="D41" s="311"/>
      <c r="E41" s="315"/>
      <c r="F41" s="311"/>
      <c r="G41" s="311" t="s">
        <v>766</v>
      </c>
      <c r="H41" s="311"/>
      <c r="I41" s="311"/>
      <c r="J41" s="311"/>
      <c r="K41" s="309"/>
    </row>
    <row r="42" ht="15" customHeight="1">
      <c r="B42" s="312"/>
      <c r="C42" s="313"/>
      <c r="D42" s="311"/>
      <c r="E42" s="315" t="s">
        <v>767</v>
      </c>
      <c r="F42" s="311"/>
      <c r="G42" s="311" t="s">
        <v>768</v>
      </c>
      <c r="H42" s="311"/>
      <c r="I42" s="311"/>
      <c r="J42" s="311"/>
      <c r="K42" s="309"/>
    </row>
    <row r="43" ht="15" customHeight="1">
      <c r="B43" s="312"/>
      <c r="C43" s="313"/>
      <c r="D43" s="311"/>
      <c r="E43" s="315" t="s">
        <v>138</v>
      </c>
      <c r="F43" s="311"/>
      <c r="G43" s="311" t="s">
        <v>769</v>
      </c>
      <c r="H43" s="311"/>
      <c r="I43" s="311"/>
      <c r="J43" s="311"/>
      <c r="K43" s="309"/>
    </row>
    <row r="44" ht="12.75" customHeight="1">
      <c r="B44" s="312"/>
      <c r="C44" s="313"/>
      <c r="D44" s="311"/>
      <c r="E44" s="311"/>
      <c r="F44" s="311"/>
      <c r="G44" s="311"/>
      <c r="H44" s="311"/>
      <c r="I44" s="311"/>
      <c r="J44" s="311"/>
      <c r="K44" s="309"/>
    </row>
    <row r="45" ht="15" customHeight="1">
      <c r="B45" s="312"/>
      <c r="C45" s="313"/>
      <c r="D45" s="311" t="s">
        <v>770</v>
      </c>
      <c r="E45" s="311"/>
      <c r="F45" s="311"/>
      <c r="G45" s="311"/>
      <c r="H45" s="311"/>
      <c r="I45" s="311"/>
      <c r="J45" s="311"/>
      <c r="K45" s="309"/>
    </row>
    <row r="46" ht="15" customHeight="1">
      <c r="B46" s="312"/>
      <c r="C46" s="313"/>
      <c r="D46" s="313"/>
      <c r="E46" s="311" t="s">
        <v>771</v>
      </c>
      <c r="F46" s="311"/>
      <c r="G46" s="311"/>
      <c r="H46" s="311"/>
      <c r="I46" s="311"/>
      <c r="J46" s="311"/>
      <c r="K46" s="309"/>
    </row>
    <row r="47" ht="15" customHeight="1">
      <c r="B47" s="312"/>
      <c r="C47" s="313"/>
      <c r="D47" s="313"/>
      <c r="E47" s="311" t="s">
        <v>772</v>
      </c>
      <c r="F47" s="311"/>
      <c r="G47" s="311"/>
      <c r="H47" s="311"/>
      <c r="I47" s="311"/>
      <c r="J47" s="311"/>
      <c r="K47" s="309"/>
    </row>
    <row r="48" ht="15" customHeight="1">
      <c r="B48" s="312"/>
      <c r="C48" s="313"/>
      <c r="D48" s="313"/>
      <c r="E48" s="311" t="s">
        <v>773</v>
      </c>
      <c r="F48" s="311"/>
      <c r="G48" s="311"/>
      <c r="H48" s="311"/>
      <c r="I48" s="311"/>
      <c r="J48" s="311"/>
      <c r="K48" s="309"/>
    </row>
    <row r="49" ht="15" customHeight="1">
      <c r="B49" s="312"/>
      <c r="C49" s="313"/>
      <c r="D49" s="311" t="s">
        <v>774</v>
      </c>
      <c r="E49" s="311"/>
      <c r="F49" s="311"/>
      <c r="G49" s="311"/>
      <c r="H49" s="311"/>
      <c r="I49" s="311"/>
      <c r="J49" s="311"/>
      <c r="K49" s="309"/>
    </row>
    <row r="50" ht="25.5" customHeight="1">
      <c r="B50" s="307"/>
      <c r="C50" s="308" t="s">
        <v>775</v>
      </c>
      <c r="D50" s="308"/>
      <c r="E50" s="308"/>
      <c r="F50" s="308"/>
      <c r="G50" s="308"/>
      <c r="H50" s="308"/>
      <c r="I50" s="308"/>
      <c r="J50" s="308"/>
      <c r="K50" s="309"/>
    </row>
    <row r="51" ht="5.25" customHeight="1">
      <c r="B51" s="307"/>
      <c r="C51" s="310"/>
      <c r="D51" s="310"/>
      <c r="E51" s="310"/>
      <c r="F51" s="310"/>
      <c r="G51" s="310"/>
      <c r="H51" s="310"/>
      <c r="I51" s="310"/>
      <c r="J51" s="310"/>
      <c r="K51" s="309"/>
    </row>
    <row r="52" ht="15" customHeight="1">
      <c r="B52" s="307"/>
      <c r="C52" s="311" t="s">
        <v>776</v>
      </c>
      <c r="D52" s="311"/>
      <c r="E52" s="311"/>
      <c r="F52" s="311"/>
      <c r="G52" s="311"/>
      <c r="H52" s="311"/>
      <c r="I52" s="311"/>
      <c r="J52" s="311"/>
      <c r="K52" s="309"/>
    </row>
    <row r="53" ht="15" customHeight="1">
      <c r="B53" s="307"/>
      <c r="C53" s="311" t="s">
        <v>777</v>
      </c>
      <c r="D53" s="311"/>
      <c r="E53" s="311"/>
      <c r="F53" s="311"/>
      <c r="G53" s="311"/>
      <c r="H53" s="311"/>
      <c r="I53" s="311"/>
      <c r="J53" s="311"/>
      <c r="K53" s="309"/>
    </row>
    <row r="54" ht="12.75" customHeight="1">
      <c r="B54" s="307"/>
      <c r="C54" s="311"/>
      <c r="D54" s="311"/>
      <c r="E54" s="311"/>
      <c r="F54" s="311"/>
      <c r="G54" s="311"/>
      <c r="H54" s="311"/>
      <c r="I54" s="311"/>
      <c r="J54" s="311"/>
      <c r="K54" s="309"/>
    </row>
    <row r="55" ht="15" customHeight="1">
      <c r="B55" s="307"/>
      <c r="C55" s="311" t="s">
        <v>778</v>
      </c>
      <c r="D55" s="311"/>
      <c r="E55" s="311"/>
      <c r="F55" s="311"/>
      <c r="G55" s="311"/>
      <c r="H55" s="311"/>
      <c r="I55" s="311"/>
      <c r="J55" s="311"/>
      <c r="K55" s="309"/>
    </row>
    <row r="56" ht="15" customHeight="1">
      <c r="B56" s="307"/>
      <c r="C56" s="313"/>
      <c r="D56" s="311" t="s">
        <v>779</v>
      </c>
      <c r="E56" s="311"/>
      <c r="F56" s="311"/>
      <c r="G56" s="311"/>
      <c r="H56" s="311"/>
      <c r="I56" s="311"/>
      <c r="J56" s="311"/>
      <c r="K56" s="309"/>
    </row>
    <row r="57" ht="15" customHeight="1">
      <c r="B57" s="307"/>
      <c r="C57" s="313"/>
      <c r="D57" s="311" t="s">
        <v>780</v>
      </c>
      <c r="E57" s="311"/>
      <c r="F57" s="311"/>
      <c r="G57" s="311"/>
      <c r="H57" s="311"/>
      <c r="I57" s="311"/>
      <c r="J57" s="311"/>
      <c r="K57" s="309"/>
    </row>
    <row r="58" ht="15" customHeight="1">
      <c r="B58" s="307"/>
      <c r="C58" s="313"/>
      <c r="D58" s="311" t="s">
        <v>781</v>
      </c>
      <c r="E58" s="311"/>
      <c r="F58" s="311"/>
      <c r="G58" s="311"/>
      <c r="H58" s="311"/>
      <c r="I58" s="311"/>
      <c r="J58" s="311"/>
      <c r="K58" s="309"/>
    </row>
    <row r="59" ht="15" customHeight="1">
      <c r="B59" s="307"/>
      <c r="C59" s="313"/>
      <c r="D59" s="311" t="s">
        <v>782</v>
      </c>
      <c r="E59" s="311"/>
      <c r="F59" s="311"/>
      <c r="G59" s="311"/>
      <c r="H59" s="311"/>
      <c r="I59" s="311"/>
      <c r="J59" s="311"/>
      <c r="K59" s="309"/>
    </row>
    <row r="60" ht="15" customHeight="1">
      <c r="B60" s="307"/>
      <c r="C60" s="313"/>
      <c r="D60" s="316" t="s">
        <v>783</v>
      </c>
      <c r="E60" s="316"/>
      <c r="F60" s="316"/>
      <c r="G60" s="316"/>
      <c r="H60" s="316"/>
      <c r="I60" s="316"/>
      <c r="J60" s="316"/>
      <c r="K60" s="309"/>
    </row>
    <row r="61" ht="15" customHeight="1">
      <c r="B61" s="307"/>
      <c r="C61" s="313"/>
      <c r="D61" s="311" t="s">
        <v>784</v>
      </c>
      <c r="E61" s="311"/>
      <c r="F61" s="311"/>
      <c r="G61" s="311"/>
      <c r="H61" s="311"/>
      <c r="I61" s="311"/>
      <c r="J61" s="311"/>
      <c r="K61" s="309"/>
    </row>
    <row r="62" ht="12.75" customHeight="1">
      <c r="B62" s="307"/>
      <c r="C62" s="313"/>
      <c r="D62" s="313"/>
      <c r="E62" s="317"/>
      <c r="F62" s="313"/>
      <c r="G62" s="313"/>
      <c r="H62" s="313"/>
      <c r="I62" s="313"/>
      <c r="J62" s="313"/>
      <c r="K62" s="309"/>
    </row>
    <row r="63" ht="15" customHeight="1">
      <c r="B63" s="307"/>
      <c r="C63" s="313"/>
      <c r="D63" s="311" t="s">
        <v>785</v>
      </c>
      <c r="E63" s="311"/>
      <c r="F63" s="311"/>
      <c r="G63" s="311"/>
      <c r="H63" s="311"/>
      <c r="I63" s="311"/>
      <c r="J63" s="311"/>
      <c r="K63" s="309"/>
    </row>
    <row r="64" ht="15" customHeight="1">
      <c r="B64" s="307"/>
      <c r="C64" s="313"/>
      <c r="D64" s="316" t="s">
        <v>786</v>
      </c>
      <c r="E64" s="316"/>
      <c r="F64" s="316"/>
      <c r="G64" s="316"/>
      <c r="H64" s="316"/>
      <c r="I64" s="316"/>
      <c r="J64" s="316"/>
      <c r="K64" s="309"/>
    </row>
    <row r="65" ht="15" customHeight="1">
      <c r="B65" s="307"/>
      <c r="C65" s="313"/>
      <c r="D65" s="311" t="s">
        <v>787</v>
      </c>
      <c r="E65" s="311"/>
      <c r="F65" s="311"/>
      <c r="G65" s="311"/>
      <c r="H65" s="311"/>
      <c r="I65" s="311"/>
      <c r="J65" s="311"/>
      <c r="K65" s="309"/>
    </row>
    <row r="66" ht="15" customHeight="1">
      <c r="B66" s="307"/>
      <c r="C66" s="313"/>
      <c r="D66" s="311" t="s">
        <v>788</v>
      </c>
      <c r="E66" s="311"/>
      <c r="F66" s="311"/>
      <c r="G66" s="311"/>
      <c r="H66" s="311"/>
      <c r="I66" s="311"/>
      <c r="J66" s="311"/>
      <c r="K66" s="309"/>
    </row>
    <row r="67" ht="15" customHeight="1">
      <c r="B67" s="307"/>
      <c r="C67" s="313"/>
      <c r="D67" s="311" t="s">
        <v>789</v>
      </c>
      <c r="E67" s="311"/>
      <c r="F67" s="311"/>
      <c r="G67" s="311"/>
      <c r="H67" s="311"/>
      <c r="I67" s="311"/>
      <c r="J67" s="311"/>
      <c r="K67" s="309"/>
    </row>
    <row r="68" ht="15" customHeight="1">
      <c r="B68" s="307"/>
      <c r="C68" s="313"/>
      <c r="D68" s="311" t="s">
        <v>790</v>
      </c>
      <c r="E68" s="311"/>
      <c r="F68" s="311"/>
      <c r="G68" s="311"/>
      <c r="H68" s="311"/>
      <c r="I68" s="311"/>
      <c r="J68" s="311"/>
      <c r="K68" s="309"/>
    </row>
    <row r="69" ht="12.75" customHeight="1">
      <c r="B69" s="318"/>
      <c r="C69" s="319"/>
      <c r="D69" s="319"/>
      <c r="E69" s="319"/>
      <c r="F69" s="319"/>
      <c r="G69" s="319"/>
      <c r="H69" s="319"/>
      <c r="I69" s="319"/>
      <c r="J69" s="319"/>
      <c r="K69" s="320"/>
    </row>
    <row r="70" ht="18.75" customHeight="1">
      <c r="B70" s="321"/>
      <c r="C70" s="321"/>
      <c r="D70" s="321"/>
      <c r="E70" s="321"/>
      <c r="F70" s="321"/>
      <c r="G70" s="321"/>
      <c r="H70" s="321"/>
      <c r="I70" s="321"/>
      <c r="J70" s="321"/>
      <c r="K70" s="322"/>
    </row>
    <row r="71" ht="18.75" customHeight="1">
      <c r="B71" s="322"/>
      <c r="C71" s="322"/>
      <c r="D71" s="322"/>
      <c r="E71" s="322"/>
      <c r="F71" s="322"/>
      <c r="G71" s="322"/>
      <c r="H71" s="322"/>
      <c r="I71" s="322"/>
      <c r="J71" s="322"/>
      <c r="K71" s="322"/>
    </row>
    <row r="72" ht="7.5" customHeight="1">
      <c r="B72" s="323"/>
      <c r="C72" s="324"/>
      <c r="D72" s="324"/>
      <c r="E72" s="324"/>
      <c r="F72" s="324"/>
      <c r="G72" s="324"/>
      <c r="H72" s="324"/>
      <c r="I72" s="324"/>
      <c r="J72" s="324"/>
      <c r="K72" s="325"/>
    </row>
    <row r="73" ht="45" customHeight="1">
      <c r="B73" s="326"/>
      <c r="C73" s="327" t="s">
        <v>117</v>
      </c>
      <c r="D73" s="327"/>
      <c r="E73" s="327"/>
      <c r="F73" s="327"/>
      <c r="G73" s="327"/>
      <c r="H73" s="327"/>
      <c r="I73" s="327"/>
      <c r="J73" s="327"/>
      <c r="K73" s="328"/>
    </row>
    <row r="74" ht="17.25" customHeight="1">
      <c r="B74" s="326"/>
      <c r="C74" s="329" t="s">
        <v>791</v>
      </c>
      <c r="D74" s="329"/>
      <c r="E74" s="329"/>
      <c r="F74" s="329" t="s">
        <v>792</v>
      </c>
      <c r="G74" s="330"/>
      <c r="H74" s="329" t="s">
        <v>134</v>
      </c>
      <c r="I74" s="329" t="s">
        <v>62</v>
      </c>
      <c r="J74" s="329" t="s">
        <v>793</v>
      </c>
      <c r="K74" s="328"/>
    </row>
    <row r="75" ht="17.25" customHeight="1">
      <c r="B75" s="326"/>
      <c r="C75" s="331" t="s">
        <v>794</v>
      </c>
      <c r="D75" s="331"/>
      <c r="E75" s="331"/>
      <c r="F75" s="332" t="s">
        <v>795</v>
      </c>
      <c r="G75" s="333"/>
      <c r="H75" s="331"/>
      <c r="I75" s="331"/>
      <c r="J75" s="331" t="s">
        <v>796</v>
      </c>
      <c r="K75" s="328"/>
    </row>
    <row r="76" ht="5.25" customHeight="1">
      <c r="B76" s="326"/>
      <c r="C76" s="334"/>
      <c r="D76" s="334"/>
      <c r="E76" s="334"/>
      <c r="F76" s="334"/>
      <c r="G76" s="335"/>
      <c r="H76" s="334"/>
      <c r="I76" s="334"/>
      <c r="J76" s="334"/>
      <c r="K76" s="328"/>
    </row>
    <row r="77" ht="15" customHeight="1">
      <c r="B77" s="326"/>
      <c r="C77" s="315" t="s">
        <v>58</v>
      </c>
      <c r="D77" s="334"/>
      <c r="E77" s="334"/>
      <c r="F77" s="336" t="s">
        <v>797</v>
      </c>
      <c r="G77" s="335"/>
      <c r="H77" s="315" t="s">
        <v>798</v>
      </c>
      <c r="I77" s="315" t="s">
        <v>799</v>
      </c>
      <c r="J77" s="315">
        <v>20</v>
      </c>
      <c r="K77" s="328"/>
    </row>
    <row r="78" ht="15" customHeight="1">
      <c r="B78" s="326"/>
      <c r="C78" s="315" t="s">
        <v>800</v>
      </c>
      <c r="D78" s="315"/>
      <c r="E78" s="315"/>
      <c r="F78" s="336" t="s">
        <v>797</v>
      </c>
      <c r="G78" s="335"/>
      <c r="H78" s="315" t="s">
        <v>801</v>
      </c>
      <c r="I78" s="315" t="s">
        <v>799</v>
      </c>
      <c r="J78" s="315">
        <v>120</v>
      </c>
      <c r="K78" s="328"/>
    </row>
    <row r="79" ht="15" customHeight="1">
      <c r="B79" s="337"/>
      <c r="C79" s="315" t="s">
        <v>802</v>
      </c>
      <c r="D79" s="315"/>
      <c r="E79" s="315"/>
      <c r="F79" s="336" t="s">
        <v>803</v>
      </c>
      <c r="G79" s="335"/>
      <c r="H79" s="315" t="s">
        <v>804</v>
      </c>
      <c r="I79" s="315" t="s">
        <v>799</v>
      </c>
      <c r="J79" s="315">
        <v>50</v>
      </c>
      <c r="K79" s="328"/>
    </row>
    <row r="80" ht="15" customHeight="1">
      <c r="B80" s="337"/>
      <c r="C80" s="315" t="s">
        <v>805</v>
      </c>
      <c r="D80" s="315"/>
      <c r="E80" s="315"/>
      <c r="F80" s="336" t="s">
        <v>797</v>
      </c>
      <c r="G80" s="335"/>
      <c r="H80" s="315" t="s">
        <v>806</v>
      </c>
      <c r="I80" s="315" t="s">
        <v>807</v>
      </c>
      <c r="J80" s="315"/>
      <c r="K80" s="328"/>
    </row>
    <row r="81" ht="15" customHeight="1">
      <c r="B81" s="337"/>
      <c r="C81" s="338" t="s">
        <v>808</v>
      </c>
      <c r="D81" s="338"/>
      <c r="E81" s="338"/>
      <c r="F81" s="339" t="s">
        <v>803</v>
      </c>
      <c r="G81" s="338"/>
      <c r="H81" s="338" t="s">
        <v>809</v>
      </c>
      <c r="I81" s="338" t="s">
        <v>799</v>
      </c>
      <c r="J81" s="338">
        <v>15</v>
      </c>
      <c r="K81" s="328"/>
    </row>
    <row r="82" ht="15" customHeight="1">
      <c r="B82" s="337"/>
      <c r="C82" s="338" t="s">
        <v>810</v>
      </c>
      <c r="D82" s="338"/>
      <c r="E82" s="338"/>
      <c r="F82" s="339" t="s">
        <v>803</v>
      </c>
      <c r="G82" s="338"/>
      <c r="H82" s="338" t="s">
        <v>811</v>
      </c>
      <c r="I82" s="338" t="s">
        <v>799</v>
      </c>
      <c r="J82" s="338">
        <v>15</v>
      </c>
      <c r="K82" s="328"/>
    </row>
    <row r="83" ht="15" customHeight="1">
      <c r="B83" s="337"/>
      <c r="C83" s="338" t="s">
        <v>812</v>
      </c>
      <c r="D83" s="338"/>
      <c r="E83" s="338"/>
      <c r="F83" s="339" t="s">
        <v>803</v>
      </c>
      <c r="G83" s="338"/>
      <c r="H83" s="338" t="s">
        <v>813</v>
      </c>
      <c r="I83" s="338" t="s">
        <v>799</v>
      </c>
      <c r="J83" s="338">
        <v>20</v>
      </c>
      <c r="K83" s="328"/>
    </row>
    <row r="84" ht="15" customHeight="1">
      <c r="B84" s="337"/>
      <c r="C84" s="338" t="s">
        <v>814</v>
      </c>
      <c r="D84" s="338"/>
      <c r="E84" s="338"/>
      <c r="F84" s="339" t="s">
        <v>803</v>
      </c>
      <c r="G84" s="338"/>
      <c r="H84" s="338" t="s">
        <v>815</v>
      </c>
      <c r="I84" s="338" t="s">
        <v>799</v>
      </c>
      <c r="J84" s="338">
        <v>20</v>
      </c>
      <c r="K84" s="328"/>
    </row>
    <row r="85" ht="15" customHeight="1">
      <c r="B85" s="337"/>
      <c r="C85" s="315" t="s">
        <v>816</v>
      </c>
      <c r="D85" s="315"/>
      <c r="E85" s="315"/>
      <c r="F85" s="336" t="s">
        <v>803</v>
      </c>
      <c r="G85" s="335"/>
      <c r="H85" s="315" t="s">
        <v>817</v>
      </c>
      <c r="I85" s="315" t="s">
        <v>799</v>
      </c>
      <c r="J85" s="315">
        <v>50</v>
      </c>
      <c r="K85" s="328"/>
    </row>
    <row r="86" ht="15" customHeight="1">
      <c r="B86" s="337"/>
      <c r="C86" s="315" t="s">
        <v>818</v>
      </c>
      <c r="D86" s="315"/>
      <c r="E86" s="315"/>
      <c r="F86" s="336" t="s">
        <v>803</v>
      </c>
      <c r="G86" s="335"/>
      <c r="H86" s="315" t="s">
        <v>819</v>
      </c>
      <c r="I86" s="315" t="s">
        <v>799</v>
      </c>
      <c r="J86" s="315">
        <v>20</v>
      </c>
      <c r="K86" s="328"/>
    </row>
    <row r="87" ht="15" customHeight="1">
      <c r="B87" s="337"/>
      <c r="C87" s="315" t="s">
        <v>820</v>
      </c>
      <c r="D87" s="315"/>
      <c r="E87" s="315"/>
      <c r="F87" s="336" t="s">
        <v>803</v>
      </c>
      <c r="G87" s="335"/>
      <c r="H87" s="315" t="s">
        <v>821</v>
      </c>
      <c r="I87" s="315" t="s">
        <v>799</v>
      </c>
      <c r="J87" s="315">
        <v>20</v>
      </c>
      <c r="K87" s="328"/>
    </row>
    <row r="88" ht="15" customHeight="1">
      <c r="B88" s="337"/>
      <c r="C88" s="315" t="s">
        <v>822</v>
      </c>
      <c r="D88" s="315"/>
      <c r="E88" s="315"/>
      <c r="F88" s="336" t="s">
        <v>803</v>
      </c>
      <c r="G88" s="335"/>
      <c r="H88" s="315" t="s">
        <v>823</v>
      </c>
      <c r="I88" s="315" t="s">
        <v>799</v>
      </c>
      <c r="J88" s="315">
        <v>50</v>
      </c>
      <c r="K88" s="328"/>
    </row>
    <row r="89" ht="15" customHeight="1">
      <c r="B89" s="337"/>
      <c r="C89" s="315" t="s">
        <v>824</v>
      </c>
      <c r="D89" s="315"/>
      <c r="E89" s="315"/>
      <c r="F89" s="336" t="s">
        <v>803</v>
      </c>
      <c r="G89" s="335"/>
      <c r="H89" s="315" t="s">
        <v>824</v>
      </c>
      <c r="I89" s="315" t="s">
        <v>799</v>
      </c>
      <c r="J89" s="315">
        <v>50</v>
      </c>
      <c r="K89" s="328"/>
    </row>
    <row r="90" ht="15" customHeight="1">
      <c r="B90" s="337"/>
      <c r="C90" s="315" t="s">
        <v>139</v>
      </c>
      <c r="D90" s="315"/>
      <c r="E90" s="315"/>
      <c r="F90" s="336" t="s">
        <v>803</v>
      </c>
      <c r="G90" s="335"/>
      <c r="H90" s="315" t="s">
        <v>825</v>
      </c>
      <c r="I90" s="315" t="s">
        <v>799</v>
      </c>
      <c r="J90" s="315">
        <v>255</v>
      </c>
      <c r="K90" s="328"/>
    </row>
    <row r="91" ht="15" customHeight="1">
      <c r="B91" s="337"/>
      <c r="C91" s="315" t="s">
        <v>826</v>
      </c>
      <c r="D91" s="315"/>
      <c r="E91" s="315"/>
      <c r="F91" s="336" t="s">
        <v>797</v>
      </c>
      <c r="G91" s="335"/>
      <c r="H91" s="315" t="s">
        <v>827</v>
      </c>
      <c r="I91" s="315" t="s">
        <v>828</v>
      </c>
      <c r="J91" s="315"/>
      <c r="K91" s="328"/>
    </row>
    <row r="92" ht="15" customHeight="1">
      <c r="B92" s="337"/>
      <c r="C92" s="315" t="s">
        <v>829</v>
      </c>
      <c r="D92" s="315"/>
      <c r="E92" s="315"/>
      <c r="F92" s="336" t="s">
        <v>797</v>
      </c>
      <c r="G92" s="335"/>
      <c r="H92" s="315" t="s">
        <v>830</v>
      </c>
      <c r="I92" s="315" t="s">
        <v>831</v>
      </c>
      <c r="J92" s="315"/>
      <c r="K92" s="328"/>
    </row>
    <row r="93" ht="15" customHeight="1">
      <c r="B93" s="337"/>
      <c r="C93" s="315" t="s">
        <v>832</v>
      </c>
      <c r="D93" s="315"/>
      <c r="E93" s="315"/>
      <c r="F93" s="336" t="s">
        <v>797</v>
      </c>
      <c r="G93" s="335"/>
      <c r="H93" s="315" t="s">
        <v>832</v>
      </c>
      <c r="I93" s="315" t="s">
        <v>831</v>
      </c>
      <c r="J93" s="315"/>
      <c r="K93" s="328"/>
    </row>
    <row r="94" ht="15" customHeight="1">
      <c r="B94" s="337"/>
      <c r="C94" s="315" t="s">
        <v>43</v>
      </c>
      <c r="D94" s="315"/>
      <c r="E94" s="315"/>
      <c r="F94" s="336" t="s">
        <v>797</v>
      </c>
      <c r="G94" s="335"/>
      <c r="H94" s="315" t="s">
        <v>833</v>
      </c>
      <c r="I94" s="315" t="s">
        <v>831</v>
      </c>
      <c r="J94" s="315"/>
      <c r="K94" s="328"/>
    </row>
    <row r="95" ht="15" customHeight="1">
      <c r="B95" s="337"/>
      <c r="C95" s="315" t="s">
        <v>53</v>
      </c>
      <c r="D95" s="315"/>
      <c r="E95" s="315"/>
      <c r="F95" s="336" t="s">
        <v>797</v>
      </c>
      <c r="G95" s="335"/>
      <c r="H95" s="315" t="s">
        <v>834</v>
      </c>
      <c r="I95" s="315" t="s">
        <v>831</v>
      </c>
      <c r="J95" s="315"/>
      <c r="K95" s="328"/>
    </row>
    <row r="96" ht="15" customHeight="1">
      <c r="B96" s="340"/>
      <c r="C96" s="341"/>
      <c r="D96" s="341"/>
      <c r="E96" s="341"/>
      <c r="F96" s="341"/>
      <c r="G96" s="341"/>
      <c r="H96" s="341"/>
      <c r="I96" s="341"/>
      <c r="J96" s="341"/>
      <c r="K96" s="342"/>
    </row>
    <row r="97" ht="18.75" customHeight="1">
      <c r="B97" s="343"/>
      <c r="C97" s="344"/>
      <c r="D97" s="344"/>
      <c r="E97" s="344"/>
      <c r="F97" s="344"/>
      <c r="G97" s="344"/>
      <c r="H97" s="344"/>
      <c r="I97" s="344"/>
      <c r="J97" s="344"/>
      <c r="K97" s="343"/>
    </row>
    <row r="98" ht="18.75" customHeight="1">
      <c r="B98" s="322"/>
      <c r="C98" s="322"/>
      <c r="D98" s="322"/>
      <c r="E98" s="322"/>
      <c r="F98" s="322"/>
      <c r="G98" s="322"/>
      <c r="H98" s="322"/>
      <c r="I98" s="322"/>
      <c r="J98" s="322"/>
      <c r="K98" s="322"/>
    </row>
    <row r="99" ht="7.5" customHeight="1">
      <c r="B99" s="323"/>
      <c r="C99" s="324"/>
      <c r="D99" s="324"/>
      <c r="E99" s="324"/>
      <c r="F99" s="324"/>
      <c r="G99" s="324"/>
      <c r="H99" s="324"/>
      <c r="I99" s="324"/>
      <c r="J99" s="324"/>
      <c r="K99" s="325"/>
    </row>
    <row r="100" ht="45" customHeight="1">
      <c r="B100" s="326"/>
      <c r="C100" s="327" t="s">
        <v>835</v>
      </c>
      <c r="D100" s="327"/>
      <c r="E100" s="327"/>
      <c r="F100" s="327"/>
      <c r="G100" s="327"/>
      <c r="H100" s="327"/>
      <c r="I100" s="327"/>
      <c r="J100" s="327"/>
      <c r="K100" s="328"/>
    </row>
    <row r="101" ht="17.25" customHeight="1">
      <c r="B101" s="326"/>
      <c r="C101" s="329" t="s">
        <v>791</v>
      </c>
      <c r="D101" s="329"/>
      <c r="E101" s="329"/>
      <c r="F101" s="329" t="s">
        <v>792</v>
      </c>
      <c r="G101" s="330"/>
      <c r="H101" s="329" t="s">
        <v>134</v>
      </c>
      <c r="I101" s="329" t="s">
        <v>62</v>
      </c>
      <c r="J101" s="329" t="s">
        <v>793</v>
      </c>
      <c r="K101" s="328"/>
    </row>
    <row r="102" ht="17.25" customHeight="1">
      <c r="B102" s="326"/>
      <c r="C102" s="331" t="s">
        <v>794</v>
      </c>
      <c r="D102" s="331"/>
      <c r="E102" s="331"/>
      <c r="F102" s="332" t="s">
        <v>795</v>
      </c>
      <c r="G102" s="333"/>
      <c r="H102" s="331"/>
      <c r="I102" s="331"/>
      <c r="J102" s="331" t="s">
        <v>796</v>
      </c>
      <c r="K102" s="328"/>
    </row>
    <row r="103" ht="5.25" customHeight="1">
      <c r="B103" s="326"/>
      <c r="C103" s="329"/>
      <c r="D103" s="329"/>
      <c r="E103" s="329"/>
      <c r="F103" s="329"/>
      <c r="G103" s="345"/>
      <c r="H103" s="329"/>
      <c r="I103" s="329"/>
      <c r="J103" s="329"/>
      <c r="K103" s="328"/>
    </row>
    <row r="104" ht="15" customHeight="1">
      <c r="B104" s="326"/>
      <c r="C104" s="315" t="s">
        <v>58</v>
      </c>
      <c r="D104" s="334"/>
      <c r="E104" s="334"/>
      <c r="F104" s="336" t="s">
        <v>797</v>
      </c>
      <c r="G104" s="345"/>
      <c r="H104" s="315" t="s">
        <v>836</v>
      </c>
      <c r="I104" s="315" t="s">
        <v>799</v>
      </c>
      <c r="J104" s="315">
        <v>20</v>
      </c>
      <c r="K104" s="328"/>
    </row>
    <row r="105" ht="15" customHeight="1">
      <c r="B105" s="326"/>
      <c r="C105" s="315" t="s">
        <v>800</v>
      </c>
      <c r="D105" s="315"/>
      <c r="E105" s="315"/>
      <c r="F105" s="336" t="s">
        <v>797</v>
      </c>
      <c r="G105" s="315"/>
      <c r="H105" s="315" t="s">
        <v>836</v>
      </c>
      <c r="I105" s="315" t="s">
        <v>799</v>
      </c>
      <c r="J105" s="315">
        <v>120</v>
      </c>
      <c r="K105" s="328"/>
    </row>
    <row r="106" ht="15" customHeight="1">
      <c r="B106" s="337"/>
      <c r="C106" s="315" t="s">
        <v>802</v>
      </c>
      <c r="D106" s="315"/>
      <c r="E106" s="315"/>
      <c r="F106" s="336" t="s">
        <v>803</v>
      </c>
      <c r="G106" s="315"/>
      <c r="H106" s="315" t="s">
        <v>836</v>
      </c>
      <c r="I106" s="315" t="s">
        <v>799</v>
      </c>
      <c r="J106" s="315">
        <v>50</v>
      </c>
      <c r="K106" s="328"/>
    </row>
    <row r="107" ht="15" customHeight="1">
      <c r="B107" s="337"/>
      <c r="C107" s="315" t="s">
        <v>805</v>
      </c>
      <c r="D107" s="315"/>
      <c r="E107" s="315"/>
      <c r="F107" s="336" t="s">
        <v>797</v>
      </c>
      <c r="G107" s="315"/>
      <c r="H107" s="315" t="s">
        <v>836</v>
      </c>
      <c r="I107" s="315" t="s">
        <v>807</v>
      </c>
      <c r="J107" s="315"/>
      <c r="K107" s="328"/>
    </row>
    <row r="108" ht="15" customHeight="1">
      <c r="B108" s="337"/>
      <c r="C108" s="315" t="s">
        <v>816</v>
      </c>
      <c r="D108" s="315"/>
      <c r="E108" s="315"/>
      <c r="F108" s="336" t="s">
        <v>803</v>
      </c>
      <c r="G108" s="315"/>
      <c r="H108" s="315" t="s">
        <v>836</v>
      </c>
      <c r="I108" s="315" t="s">
        <v>799</v>
      </c>
      <c r="J108" s="315">
        <v>50</v>
      </c>
      <c r="K108" s="328"/>
    </row>
    <row r="109" ht="15" customHeight="1">
      <c r="B109" s="337"/>
      <c r="C109" s="315" t="s">
        <v>824</v>
      </c>
      <c r="D109" s="315"/>
      <c r="E109" s="315"/>
      <c r="F109" s="336" t="s">
        <v>803</v>
      </c>
      <c r="G109" s="315"/>
      <c r="H109" s="315" t="s">
        <v>836</v>
      </c>
      <c r="I109" s="315" t="s">
        <v>799</v>
      </c>
      <c r="J109" s="315">
        <v>50</v>
      </c>
      <c r="K109" s="328"/>
    </row>
    <row r="110" ht="15" customHeight="1">
      <c r="B110" s="337"/>
      <c r="C110" s="315" t="s">
        <v>822</v>
      </c>
      <c r="D110" s="315"/>
      <c r="E110" s="315"/>
      <c r="F110" s="336" t="s">
        <v>803</v>
      </c>
      <c r="G110" s="315"/>
      <c r="H110" s="315" t="s">
        <v>836</v>
      </c>
      <c r="I110" s="315" t="s">
        <v>799</v>
      </c>
      <c r="J110" s="315">
        <v>50</v>
      </c>
      <c r="K110" s="328"/>
    </row>
    <row r="111" ht="15" customHeight="1">
      <c r="B111" s="337"/>
      <c r="C111" s="315" t="s">
        <v>58</v>
      </c>
      <c r="D111" s="315"/>
      <c r="E111" s="315"/>
      <c r="F111" s="336" t="s">
        <v>797</v>
      </c>
      <c r="G111" s="315"/>
      <c r="H111" s="315" t="s">
        <v>837</v>
      </c>
      <c r="I111" s="315" t="s">
        <v>799</v>
      </c>
      <c r="J111" s="315">
        <v>20</v>
      </c>
      <c r="K111" s="328"/>
    </row>
    <row r="112" ht="15" customHeight="1">
      <c r="B112" s="337"/>
      <c r="C112" s="315" t="s">
        <v>838</v>
      </c>
      <c r="D112" s="315"/>
      <c r="E112" s="315"/>
      <c r="F112" s="336" t="s">
        <v>797</v>
      </c>
      <c r="G112" s="315"/>
      <c r="H112" s="315" t="s">
        <v>839</v>
      </c>
      <c r="I112" s="315" t="s">
        <v>799</v>
      </c>
      <c r="J112" s="315">
        <v>120</v>
      </c>
      <c r="K112" s="328"/>
    </row>
    <row r="113" ht="15" customHeight="1">
      <c r="B113" s="337"/>
      <c r="C113" s="315" t="s">
        <v>43</v>
      </c>
      <c r="D113" s="315"/>
      <c r="E113" s="315"/>
      <c r="F113" s="336" t="s">
        <v>797</v>
      </c>
      <c r="G113" s="315"/>
      <c r="H113" s="315" t="s">
        <v>840</v>
      </c>
      <c r="I113" s="315" t="s">
        <v>831</v>
      </c>
      <c r="J113" s="315"/>
      <c r="K113" s="328"/>
    </row>
    <row r="114" ht="15" customHeight="1">
      <c r="B114" s="337"/>
      <c r="C114" s="315" t="s">
        <v>53</v>
      </c>
      <c r="D114" s="315"/>
      <c r="E114" s="315"/>
      <c r="F114" s="336" t="s">
        <v>797</v>
      </c>
      <c r="G114" s="315"/>
      <c r="H114" s="315" t="s">
        <v>841</v>
      </c>
      <c r="I114" s="315" t="s">
        <v>831</v>
      </c>
      <c r="J114" s="315"/>
      <c r="K114" s="328"/>
    </row>
    <row r="115" ht="15" customHeight="1">
      <c r="B115" s="337"/>
      <c r="C115" s="315" t="s">
        <v>62</v>
      </c>
      <c r="D115" s="315"/>
      <c r="E115" s="315"/>
      <c r="F115" s="336" t="s">
        <v>797</v>
      </c>
      <c r="G115" s="315"/>
      <c r="H115" s="315" t="s">
        <v>842</v>
      </c>
      <c r="I115" s="315" t="s">
        <v>843</v>
      </c>
      <c r="J115" s="315"/>
      <c r="K115" s="328"/>
    </row>
    <row r="116" ht="15" customHeight="1">
      <c r="B116" s="340"/>
      <c r="C116" s="346"/>
      <c r="D116" s="346"/>
      <c r="E116" s="346"/>
      <c r="F116" s="346"/>
      <c r="G116" s="346"/>
      <c r="H116" s="346"/>
      <c r="I116" s="346"/>
      <c r="J116" s="346"/>
      <c r="K116" s="342"/>
    </row>
    <row r="117" ht="18.75" customHeight="1">
      <c r="B117" s="347"/>
      <c r="C117" s="311"/>
      <c r="D117" s="311"/>
      <c r="E117" s="311"/>
      <c r="F117" s="348"/>
      <c r="G117" s="311"/>
      <c r="H117" s="311"/>
      <c r="I117" s="311"/>
      <c r="J117" s="311"/>
      <c r="K117" s="347"/>
    </row>
    <row r="118" ht="18.75" customHeight="1">
      <c r="B118" s="322"/>
      <c r="C118" s="322"/>
      <c r="D118" s="322"/>
      <c r="E118" s="322"/>
      <c r="F118" s="322"/>
      <c r="G118" s="322"/>
      <c r="H118" s="322"/>
      <c r="I118" s="322"/>
      <c r="J118" s="322"/>
      <c r="K118" s="322"/>
    </row>
    <row r="119" ht="7.5" customHeight="1">
      <c r="B119" s="349"/>
      <c r="C119" s="350"/>
      <c r="D119" s="350"/>
      <c r="E119" s="350"/>
      <c r="F119" s="350"/>
      <c r="G119" s="350"/>
      <c r="H119" s="350"/>
      <c r="I119" s="350"/>
      <c r="J119" s="350"/>
      <c r="K119" s="351"/>
    </row>
    <row r="120" ht="45" customHeight="1">
      <c r="B120" s="352"/>
      <c r="C120" s="305" t="s">
        <v>844</v>
      </c>
      <c r="D120" s="305"/>
      <c r="E120" s="305"/>
      <c r="F120" s="305"/>
      <c r="G120" s="305"/>
      <c r="H120" s="305"/>
      <c r="I120" s="305"/>
      <c r="J120" s="305"/>
      <c r="K120" s="353"/>
    </row>
    <row r="121" ht="17.25" customHeight="1">
      <c r="B121" s="354"/>
      <c r="C121" s="329" t="s">
        <v>791</v>
      </c>
      <c r="D121" s="329"/>
      <c r="E121" s="329"/>
      <c r="F121" s="329" t="s">
        <v>792</v>
      </c>
      <c r="G121" s="330"/>
      <c r="H121" s="329" t="s">
        <v>134</v>
      </c>
      <c r="I121" s="329" t="s">
        <v>62</v>
      </c>
      <c r="J121" s="329" t="s">
        <v>793</v>
      </c>
      <c r="K121" s="355"/>
    </row>
    <row r="122" ht="17.25" customHeight="1">
      <c r="B122" s="354"/>
      <c r="C122" s="331" t="s">
        <v>794</v>
      </c>
      <c r="D122" s="331"/>
      <c r="E122" s="331"/>
      <c r="F122" s="332" t="s">
        <v>795</v>
      </c>
      <c r="G122" s="333"/>
      <c r="H122" s="331"/>
      <c r="I122" s="331"/>
      <c r="J122" s="331" t="s">
        <v>796</v>
      </c>
      <c r="K122" s="355"/>
    </row>
    <row r="123" ht="5.25" customHeight="1">
      <c r="B123" s="356"/>
      <c r="C123" s="334"/>
      <c r="D123" s="334"/>
      <c r="E123" s="334"/>
      <c r="F123" s="334"/>
      <c r="G123" s="315"/>
      <c r="H123" s="334"/>
      <c r="I123" s="334"/>
      <c r="J123" s="334"/>
      <c r="K123" s="357"/>
    </row>
    <row r="124" ht="15" customHeight="1">
      <c r="B124" s="356"/>
      <c r="C124" s="315" t="s">
        <v>800</v>
      </c>
      <c r="D124" s="334"/>
      <c r="E124" s="334"/>
      <c r="F124" s="336" t="s">
        <v>797</v>
      </c>
      <c r="G124" s="315"/>
      <c r="H124" s="315" t="s">
        <v>836</v>
      </c>
      <c r="I124" s="315" t="s">
        <v>799</v>
      </c>
      <c r="J124" s="315">
        <v>120</v>
      </c>
      <c r="K124" s="358"/>
    </row>
    <row r="125" ht="15" customHeight="1">
      <c r="B125" s="356"/>
      <c r="C125" s="315" t="s">
        <v>845</v>
      </c>
      <c r="D125" s="315"/>
      <c r="E125" s="315"/>
      <c r="F125" s="336" t="s">
        <v>797</v>
      </c>
      <c r="G125" s="315"/>
      <c r="H125" s="315" t="s">
        <v>846</v>
      </c>
      <c r="I125" s="315" t="s">
        <v>799</v>
      </c>
      <c r="J125" s="315" t="s">
        <v>847</v>
      </c>
      <c r="K125" s="358"/>
    </row>
    <row r="126" ht="15" customHeight="1">
      <c r="B126" s="356"/>
      <c r="C126" s="315" t="s">
        <v>90</v>
      </c>
      <c r="D126" s="315"/>
      <c r="E126" s="315"/>
      <c r="F126" s="336" t="s">
        <v>797</v>
      </c>
      <c r="G126" s="315"/>
      <c r="H126" s="315" t="s">
        <v>848</v>
      </c>
      <c r="I126" s="315" t="s">
        <v>799</v>
      </c>
      <c r="J126" s="315" t="s">
        <v>847</v>
      </c>
      <c r="K126" s="358"/>
    </row>
    <row r="127" ht="15" customHeight="1">
      <c r="B127" s="356"/>
      <c r="C127" s="315" t="s">
        <v>808</v>
      </c>
      <c r="D127" s="315"/>
      <c r="E127" s="315"/>
      <c r="F127" s="336" t="s">
        <v>803</v>
      </c>
      <c r="G127" s="315"/>
      <c r="H127" s="315" t="s">
        <v>809</v>
      </c>
      <c r="I127" s="315" t="s">
        <v>799</v>
      </c>
      <c r="J127" s="315">
        <v>15</v>
      </c>
      <c r="K127" s="358"/>
    </row>
    <row r="128" ht="15" customHeight="1">
      <c r="B128" s="356"/>
      <c r="C128" s="338" t="s">
        <v>810</v>
      </c>
      <c r="D128" s="338"/>
      <c r="E128" s="338"/>
      <c r="F128" s="339" t="s">
        <v>803</v>
      </c>
      <c r="G128" s="338"/>
      <c r="H128" s="338" t="s">
        <v>811</v>
      </c>
      <c r="I128" s="338" t="s">
        <v>799</v>
      </c>
      <c r="J128" s="338">
        <v>15</v>
      </c>
      <c r="K128" s="358"/>
    </row>
    <row r="129" ht="15" customHeight="1">
      <c r="B129" s="356"/>
      <c r="C129" s="338" t="s">
        <v>812</v>
      </c>
      <c r="D129" s="338"/>
      <c r="E129" s="338"/>
      <c r="F129" s="339" t="s">
        <v>803</v>
      </c>
      <c r="G129" s="338"/>
      <c r="H129" s="338" t="s">
        <v>813</v>
      </c>
      <c r="I129" s="338" t="s">
        <v>799</v>
      </c>
      <c r="J129" s="338">
        <v>20</v>
      </c>
      <c r="K129" s="358"/>
    </row>
    <row r="130" ht="15" customHeight="1">
      <c r="B130" s="356"/>
      <c r="C130" s="338" t="s">
        <v>814</v>
      </c>
      <c r="D130" s="338"/>
      <c r="E130" s="338"/>
      <c r="F130" s="339" t="s">
        <v>803</v>
      </c>
      <c r="G130" s="338"/>
      <c r="H130" s="338" t="s">
        <v>815</v>
      </c>
      <c r="I130" s="338" t="s">
        <v>799</v>
      </c>
      <c r="J130" s="338">
        <v>20</v>
      </c>
      <c r="K130" s="358"/>
    </row>
    <row r="131" ht="15" customHeight="1">
      <c r="B131" s="356"/>
      <c r="C131" s="315" t="s">
        <v>802</v>
      </c>
      <c r="D131" s="315"/>
      <c r="E131" s="315"/>
      <c r="F131" s="336" t="s">
        <v>803</v>
      </c>
      <c r="G131" s="315"/>
      <c r="H131" s="315" t="s">
        <v>836</v>
      </c>
      <c r="I131" s="315" t="s">
        <v>799</v>
      </c>
      <c r="J131" s="315">
        <v>50</v>
      </c>
      <c r="K131" s="358"/>
    </row>
    <row r="132" ht="15" customHeight="1">
      <c r="B132" s="356"/>
      <c r="C132" s="315" t="s">
        <v>816</v>
      </c>
      <c r="D132" s="315"/>
      <c r="E132" s="315"/>
      <c r="F132" s="336" t="s">
        <v>803</v>
      </c>
      <c r="G132" s="315"/>
      <c r="H132" s="315" t="s">
        <v>836</v>
      </c>
      <c r="I132" s="315" t="s">
        <v>799</v>
      </c>
      <c r="J132" s="315">
        <v>50</v>
      </c>
      <c r="K132" s="358"/>
    </row>
    <row r="133" ht="15" customHeight="1">
      <c r="B133" s="356"/>
      <c r="C133" s="315" t="s">
        <v>822</v>
      </c>
      <c r="D133" s="315"/>
      <c r="E133" s="315"/>
      <c r="F133" s="336" t="s">
        <v>803</v>
      </c>
      <c r="G133" s="315"/>
      <c r="H133" s="315" t="s">
        <v>836</v>
      </c>
      <c r="I133" s="315" t="s">
        <v>799</v>
      </c>
      <c r="J133" s="315">
        <v>50</v>
      </c>
      <c r="K133" s="358"/>
    </row>
    <row r="134" ht="15" customHeight="1">
      <c r="B134" s="356"/>
      <c r="C134" s="315" t="s">
        <v>824</v>
      </c>
      <c r="D134" s="315"/>
      <c r="E134" s="315"/>
      <c r="F134" s="336" t="s">
        <v>803</v>
      </c>
      <c r="G134" s="315"/>
      <c r="H134" s="315" t="s">
        <v>836</v>
      </c>
      <c r="I134" s="315" t="s">
        <v>799</v>
      </c>
      <c r="J134" s="315">
        <v>50</v>
      </c>
      <c r="K134" s="358"/>
    </row>
    <row r="135" ht="15" customHeight="1">
      <c r="B135" s="356"/>
      <c r="C135" s="315" t="s">
        <v>139</v>
      </c>
      <c r="D135" s="315"/>
      <c r="E135" s="315"/>
      <c r="F135" s="336" t="s">
        <v>803</v>
      </c>
      <c r="G135" s="315"/>
      <c r="H135" s="315" t="s">
        <v>849</v>
      </c>
      <c r="I135" s="315" t="s">
        <v>799</v>
      </c>
      <c r="J135" s="315">
        <v>255</v>
      </c>
      <c r="K135" s="358"/>
    </row>
    <row r="136" ht="15" customHeight="1">
      <c r="B136" s="356"/>
      <c r="C136" s="315" t="s">
        <v>826</v>
      </c>
      <c r="D136" s="315"/>
      <c r="E136" s="315"/>
      <c r="F136" s="336" t="s">
        <v>797</v>
      </c>
      <c r="G136" s="315"/>
      <c r="H136" s="315" t="s">
        <v>850</v>
      </c>
      <c r="I136" s="315" t="s">
        <v>828</v>
      </c>
      <c r="J136" s="315"/>
      <c r="K136" s="358"/>
    </row>
    <row r="137" ht="15" customHeight="1">
      <c r="B137" s="356"/>
      <c r="C137" s="315" t="s">
        <v>829</v>
      </c>
      <c r="D137" s="315"/>
      <c r="E137" s="315"/>
      <c r="F137" s="336" t="s">
        <v>797</v>
      </c>
      <c r="G137" s="315"/>
      <c r="H137" s="315" t="s">
        <v>851</v>
      </c>
      <c r="I137" s="315" t="s">
        <v>831</v>
      </c>
      <c r="J137" s="315"/>
      <c r="K137" s="358"/>
    </row>
    <row r="138" ht="15" customHeight="1">
      <c r="B138" s="356"/>
      <c r="C138" s="315" t="s">
        <v>832</v>
      </c>
      <c r="D138" s="315"/>
      <c r="E138" s="315"/>
      <c r="F138" s="336" t="s">
        <v>797</v>
      </c>
      <c r="G138" s="315"/>
      <c r="H138" s="315" t="s">
        <v>832</v>
      </c>
      <c r="I138" s="315" t="s">
        <v>831</v>
      </c>
      <c r="J138" s="315"/>
      <c r="K138" s="358"/>
    </row>
    <row r="139" ht="15" customHeight="1">
      <c r="B139" s="356"/>
      <c r="C139" s="315" t="s">
        <v>43</v>
      </c>
      <c r="D139" s="315"/>
      <c r="E139" s="315"/>
      <c r="F139" s="336" t="s">
        <v>797</v>
      </c>
      <c r="G139" s="315"/>
      <c r="H139" s="315" t="s">
        <v>852</v>
      </c>
      <c r="I139" s="315" t="s">
        <v>831</v>
      </c>
      <c r="J139" s="315"/>
      <c r="K139" s="358"/>
    </row>
    <row r="140" ht="15" customHeight="1">
      <c r="B140" s="356"/>
      <c r="C140" s="315" t="s">
        <v>853</v>
      </c>
      <c r="D140" s="315"/>
      <c r="E140" s="315"/>
      <c r="F140" s="336" t="s">
        <v>797</v>
      </c>
      <c r="G140" s="315"/>
      <c r="H140" s="315" t="s">
        <v>854</v>
      </c>
      <c r="I140" s="315" t="s">
        <v>831</v>
      </c>
      <c r="J140" s="315"/>
      <c r="K140" s="358"/>
    </row>
    <row r="141" ht="15" customHeight="1">
      <c r="B141" s="359"/>
      <c r="C141" s="360"/>
      <c r="D141" s="360"/>
      <c r="E141" s="360"/>
      <c r="F141" s="360"/>
      <c r="G141" s="360"/>
      <c r="H141" s="360"/>
      <c r="I141" s="360"/>
      <c r="J141" s="360"/>
      <c r="K141" s="361"/>
    </row>
    <row r="142" ht="18.75" customHeight="1">
      <c r="B142" s="311"/>
      <c r="C142" s="311"/>
      <c r="D142" s="311"/>
      <c r="E142" s="311"/>
      <c r="F142" s="348"/>
      <c r="G142" s="311"/>
      <c r="H142" s="311"/>
      <c r="I142" s="311"/>
      <c r="J142" s="311"/>
      <c r="K142" s="311"/>
    </row>
    <row r="143" ht="18.75" customHeight="1">
      <c r="B143" s="322"/>
      <c r="C143" s="322"/>
      <c r="D143" s="322"/>
      <c r="E143" s="322"/>
      <c r="F143" s="322"/>
      <c r="G143" s="322"/>
      <c r="H143" s="322"/>
      <c r="I143" s="322"/>
      <c r="J143" s="322"/>
      <c r="K143" s="322"/>
    </row>
    <row r="144" ht="7.5" customHeight="1">
      <c r="B144" s="323"/>
      <c r="C144" s="324"/>
      <c r="D144" s="324"/>
      <c r="E144" s="324"/>
      <c r="F144" s="324"/>
      <c r="G144" s="324"/>
      <c r="H144" s="324"/>
      <c r="I144" s="324"/>
      <c r="J144" s="324"/>
      <c r="K144" s="325"/>
    </row>
    <row r="145" ht="45" customHeight="1">
      <c r="B145" s="326"/>
      <c r="C145" s="327" t="s">
        <v>855</v>
      </c>
      <c r="D145" s="327"/>
      <c r="E145" s="327"/>
      <c r="F145" s="327"/>
      <c r="G145" s="327"/>
      <c r="H145" s="327"/>
      <c r="I145" s="327"/>
      <c r="J145" s="327"/>
      <c r="K145" s="328"/>
    </row>
    <row r="146" ht="17.25" customHeight="1">
      <c r="B146" s="326"/>
      <c r="C146" s="329" t="s">
        <v>791</v>
      </c>
      <c r="D146" s="329"/>
      <c r="E146" s="329"/>
      <c r="F146" s="329" t="s">
        <v>792</v>
      </c>
      <c r="G146" s="330"/>
      <c r="H146" s="329" t="s">
        <v>134</v>
      </c>
      <c r="I146" s="329" t="s">
        <v>62</v>
      </c>
      <c r="J146" s="329" t="s">
        <v>793</v>
      </c>
      <c r="K146" s="328"/>
    </row>
    <row r="147" ht="17.25" customHeight="1">
      <c r="B147" s="326"/>
      <c r="C147" s="331" t="s">
        <v>794</v>
      </c>
      <c r="D147" s="331"/>
      <c r="E147" s="331"/>
      <c r="F147" s="332" t="s">
        <v>795</v>
      </c>
      <c r="G147" s="333"/>
      <c r="H147" s="331"/>
      <c r="I147" s="331"/>
      <c r="J147" s="331" t="s">
        <v>796</v>
      </c>
      <c r="K147" s="328"/>
    </row>
    <row r="148" ht="5.25" customHeight="1">
      <c r="B148" s="337"/>
      <c r="C148" s="334"/>
      <c r="D148" s="334"/>
      <c r="E148" s="334"/>
      <c r="F148" s="334"/>
      <c r="G148" s="335"/>
      <c r="H148" s="334"/>
      <c r="I148" s="334"/>
      <c r="J148" s="334"/>
      <c r="K148" s="358"/>
    </row>
    <row r="149" ht="15" customHeight="1">
      <c r="B149" s="337"/>
      <c r="C149" s="362" t="s">
        <v>800</v>
      </c>
      <c r="D149" s="315"/>
      <c r="E149" s="315"/>
      <c r="F149" s="363" t="s">
        <v>797</v>
      </c>
      <c r="G149" s="315"/>
      <c r="H149" s="362" t="s">
        <v>836</v>
      </c>
      <c r="I149" s="362" t="s">
        <v>799</v>
      </c>
      <c r="J149" s="362">
        <v>120</v>
      </c>
      <c r="K149" s="358"/>
    </row>
    <row r="150" ht="15" customHeight="1">
      <c r="B150" s="337"/>
      <c r="C150" s="362" t="s">
        <v>845</v>
      </c>
      <c r="D150" s="315"/>
      <c r="E150" s="315"/>
      <c r="F150" s="363" t="s">
        <v>797</v>
      </c>
      <c r="G150" s="315"/>
      <c r="H150" s="362" t="s">
        <v>856</v>
      </c>
      <c r="I150" s="362" t="s">
        <v>799</v>
      </c>
      <c r="J150" s="362" t="s">
        <v>847</v>
      </c>
      <c r="K150" s="358"/>
    </row>
    <row r="151" ht="15" customHeight="1">
      <c r="B151" s="337"/>
      <c r="C151" s="362" t="s">
        <v>90</v>
      </c>
      <c r="D151" s="315"/>
      <c r="E151" s="315"/>
      <c r="F151" s="363" t="s">
        <v>797</v>
      </c>
      <c r="G151" s="315"/>
      <c r="H151" s="362" t="s">
        <v>857</v>
      </c>
      <c r="I151" s="362" t="s">
        <v>799</v>
      </c>
      <c r="J151" s="362" t="s">
        <v>847</v>
      </c>
      <c r="K151" s="358"/>
    </row>
    <row r="152" ht="15" customHeight="1">
      <c r="B152" s="337"/>
      <c r="C152" s="362" t="s">
        <v>802</v>
      </c>
      <c r="D152" s="315"/>
      <c r="E152" s="315"/>
      <c r="F152" s="363" t="s">
        <v>803</v>
      </c>
      <c r="G152" s="315"/>
      <c r="H152" s="362" t="s">
        <v>836</v>
      </c>
      <c r="I152" s="362" t="s">
        <v>799</v>
      </c>
      <c r="J152" s="362">
        <v>50</v>
      </c>
      <c r="K152" s="358"/>
    </row>
    <row r="153" ht="15" customHeight="1">
      <c r="B153" s="337"/>
      <c r="C153" s="362" t="s">
        <v>805</v>
      </c>
      <c r="D153" s="315"/>
      <c r="E153" s="315"/>
      <c r="F153" s="363" t="s">
        <v>797</v>
      </c>
      <c r="G153" s="315"/>
      <c r="H153" s="362" t="s">
        <v>836</v>
      </c>
      <c r="I153" s="362" t="s">
        <v>807</v>
      </c>
      <c r="J153" s="362"/>
      <c r="K153" s="358"/>
    </row>
    <row r="154" ht="15" customHeight="1">
      <c r="B154" s="337"/>
      <c r="C154" s="362" t="s">
        <v>816</v>
      </c>
      <c r="D154" s="315"/>
      <c r="E154" s="315"/>
      <c r="F154" s="363" t="s">
        <v>803</v>
      </c>
      <c r="G154" s="315"/>
      <c r="H154" s="362" t="s">
        <v>836</v>
      </c>
      <c r="I154" s="362" t="s">
        <v>799</v>
      </c>
      <c r="J154" s="362">
        <v>50</v>
      </c>
      <c r="K154" s="358"/>
    </row>
    <row r="155" ht="15" customHeight="1">
      <c r="B155" s="337"/>
      <c r="C155" s="362" t="s">
        <v>824</v>
      </c>
      <c r="D155" s="315"/>
      <c r="E155" s="315"/>
      <c r="F155" s="363" t="s">
        <v>803</v>
      </c>
      <c r="G155" s="315"/>
      <c r="H155" s="362" t="s">
        <v>836</v>
      </c>
      <c r="I155" s="362" t="s">
        <v>799</v>
      </c>
      <c r="J155" s="362">
        <v>50</v>
      </c>
      <c r="K155" s="358"/>
    </row>
    <row r="156" ht="15" customHeight="1">
      <c r="B156" s="337"/>
      <c r="C156" s="362" t="s">
        <v>822</v>
      </c>
      <c r="D156" s="315"/>
      <c r="E156" s="315"/>
      <c r="F156" s="363" t="s">
        <v>803</v>
      </c>
      <c r="G156" s="315"/>
      <c r="H156" s="362" t="s">
        <v>836</v>
      </c>
      <c r="I156" s="362" t="s">
        <v>799</v>
      </c>
      <c r="J156" s="362">
        <v>50</v>
      </c>
      <c r="K156" s="358"/>
    </row>
    <row r="157" ht="15" customHeight="1">
      <c r="B157" s="337"/>
      <c r="C157" s="362" t="s">
        <v>124</v>
      </c>
      <c r="D157" s="315"/>
      <c r="E157" s="315"/>
      <c r="F157" s="363" t="s">
        <v>797</v>
      </c>
      <c r="G157" s="315"/>
      <c r="H157" s="362" t="s">
        <v>858</v>
      </c>
      <c r="I157" s="362" t="s">
        <v>799</v>
      </c>
      <c r="J157" s="362" t="s">
        <v>859</v>
      </c>
      <c r="K157" s="358"/>
    </row>
    <row r="158" ht="15" customHeight="1">
      <c r="B158" s="337"/>
      <c r="C158" s="362" t="s">
        <v>860</v>
      </c>
      <c r="D158" s="315"/>
      <c r="E158" s="315"/>
      <c r="F158" s="363" t="s">
        <v>797</v>
      </c>
      <c r="G158" s="315"/>
      <c r="H158" s="362" t="s">
        <v>861</v>
      </c>
      <c r="I158" s="362" t="s">
        <v>831</v>
      </c>
      <c r="J158" s="362"/>
      <c r="K158" s="358"/>
    </row>
    <row r="159" ht="15" customHeight="1">
      <c r="B159" s="364"/>
      <c r="C159" s="346"/>
      <c r="D159" s="346"/>
      <c r="E159" s="346"/>
      <c r="F159" s="346"/>
      <c r="G159" s="346"/>
      <c r="H159" s="346"/>
      <c r="I159" s="346"/>
      <c r="J159" s="346"/>
      <c r="K159" s="365"/>
    </row>
    <row r="160" ht="18.75" customHeight="1">
      <c r="B160" s="311"/>
      <c r="C160" s="315"/>
      <c r="D160" s="315"/>
      <c r="E160" s="315"/>
      <c r="F160" s="336"/>
      <c r="G160" s="315"/>
      <c r="H160" s="315"/>
      <c r="I160" s="315"/>
      <c r="J160" s="315"/>
      <c r="K160" s="311"/>
    </row>
    <row r="161" ht="18.75" customHeight="1">
      <c r="B161" s="322"/>
      <c r="C161" s="322"/>
      <c r="D161" s="322"/>
      <c r="E161" s="322"/>
      <c r="F161" s="322"/>
      <c r="G161" s="322"/>
      <c r="H161" s="322"/>
      <c r="I161" s="322"/>
      <c r="J161" s="322"/>
      <c r="K161" s="322"/>
    </row>
    <row r="162" ht="7.5" customHeight="1">
      <c r="B162" s="301"/>
      <c r="C162" s="302"/>
      <c r="D162" s="302"/>
      <c r="E162" s="302"/>
      <c r="F162" s="302"/>
      <c r="G162" s="302"/>
      <c r="H162" s="302"/>
      <c r="I162" s="302"/>
      <c r="J162" s="302"/>
      <c r="K162" s="303"/>
    </row>
    <row r="163" ht="45" customHeight="1">
      <c r="B163" s="304"/>
      <c r="C163" s="305" t="s">
        <v>862</v>
      </c>
      <c r="D163" s="305"/>
      <c r="E163" s="305"/>
      <c r="F163" s="305"/>
      <c r="G163" s="305"/>
      <c r="H163" s="305"/>
      <c r="I163" s="305"/>
      <c r="J163" s="305"/>
      <c r="K163" s="306"/>
    </row>
    <row r="164" ht="17.25" customHeight="1">
      <c r="B164" s="304"/>
      <c r="C164" s="329" t="s">
        <v>791</v>
      </c>
      <c r="D164" s="329"/>
      <c r="E164" s="329"/>
      <c r="F164" s="329" t="s">
        <v>792</v>
      </c>
      <c r="G164" s="366"/>
      <c r="H164" s="367" t="s">
        <v>134</v>
      </c>
      <c r="I164" s="367" t="s">
        <v>62</v>
      </c>
      <c r="J164" s="329" t="s">
        <v>793</v>
      </c>
      <c r="K164" s="306"/>
    </row>
    <row r="165" ht="17.25" customHeight="1">
      <c r="B165" s="307"/>
      <c r="C165" s="331" t="s">
        <v>794</v>
      </c>
      <c r="D165" s="331"/>
      <c r="E165" s="331"/>
      <c r="F165" s="332" t="s">
        <v>795</v>
      </c>
      <c r="G165" s="368"/>
      <c r="H165" s="369"/>
      <c r="I165" s="369"/>
      <c r="J165" s="331" t="s">
        <v>796</v>
      </c>
      <c r="K165" s="309"/>
    </row>
    <row r="166" ht="5.25" customHeight="1">
      <c r="B166" s="337"/>
      <c r="C166" s="334"/>
      <c r="D166" s="334"/>
      <c r="E166" s="334"/>
      <c r="F166" s="334"/>
      <c r="G166" s="335"/>
      <c r="H166" s="334"/>
      <c r="I166" s="334"/>
      <c r="J166" s="334"/>
      <c r="K166" s="358"/>
    </row>
    <row r="167" ht="15" customHeight="1">
      <c r="B167" s="337"/>
      <c r="C167" s="315" t="s">
        <v>800</v>
      </c>
      <c r="D167" s="315"/>
      <c r="E167" s="315"/>
      <c r="F167" s="336" t="s">
        <v>797</v>
      </c>
      <c r="G167" s="315"/>
      <c r="H167" s="315" t="s">
        <v>836</v>
      </c>
      <c r="I167" s="315" t="s">
        <v>799</v>
      </c>
      <c r="J167" s="315">
        <v>120</v>
      </c>
      <c r="K167" s="358"/>
    </row>
    <row r="168" ht="15" customHeight="1">
      <c r="B168" s="337"/>
      <c r="C168" s="315" t="s">
        <v>845</v>
      </c>
      <c r="D168" s="315"/>
      <c r="E168" s="315"/>
      <c r="F168" s="336" t="s">
        <v>797</v>
      </c>
      <c r="G168" s="315"/>
      <c r="H168" s="315" t="s">
        <v>846</v>
      </c>
      <c r="I168" s="315" t="s">
        <v>799</v>
      </c>
      <c r="J168" s="315" t="s">
        <v>847</v>
      </c>
      <c r="K168" s="358"/>
    </row>
    <row r="169" ht="15" customHeight="1">
      <c r="B169" s="337"/>
      <c r="C169" s="315" t="s">
        <v>90</v>
      </c>
      <c r="D169" s="315"/>
      <c r="E169" s="315"/>
      <c r="F169" s="336" t="s">
        <v>797</v>
      </c>
      <c r="G169" s="315"/>
      <c r="H169" s="315" t="s">
        <v>863</v>
      </c>
      <c r="I169" s="315" t="s">
        <v>799</v>
      </c>
      <c r="J169" s="315" t="s">
        <v>847</v>
      </c>
      <c r="K169" s="358"/>
    </row>
    <row r="170" ht="15" customHeight="1">
      <c r="B170" s="337"/>
      <c r="C170" s="315" t="s">
        <v>802</v>
      </c>
      <c r="D170" s="315"/>
      <c r="E170" s="315"/>
      <c r="F170" s="336" t="s">
        <v>803</v>
      </c>
      <c r="G170" s="315"/>
      <c r="H170" s="315" t="s">
        <v>863</v>
      </c>
      <c r="I170" s="315" t="s">
        <v>799</v>
      </c>
      <c r="J170" s="315">
        <v>50</v>
      </c>
      <c r="K170" s="358"/>
    </row>
    <row r="171" ht="15" customHeight="1">
      <c r="B171" s="337"/>
      <c r="C171" s="315" t="s">
        <v>805</v>
      </c>
      <c r="D171" s="315"/>
      <c r="E171" s="315"/>
      <c r="F171" s="336" t="s">
        <v>797</v>
      </c>
      <c r="G171" s="315"/>
      <c r="H171" s="315" t="s">
        <v>863</v>
      </c>
      <c r="I171" s="315" t="s">
        <v>807</v>
      </c>
      <c r="J171" s="315"/>
      <c r="K171" s="358"/>
    </row>
    <row r="172" ht="15" customHeight="1">
      <c r="B172" s="337"/>
      <c r="C172" s="315" t="s">
        <v>816</v>
      </c>
      <c r="D172" s="315"/>
      <c r="E172" s="315"/>
      <c r="F172" s="336" t="s">
        <v>803</v>
      </c>
      <c r="G172" s="315"/>
      <c r="H172" s="315" t="s">
        <v>863</v>
      </c>
      <c r="I172" s="315" t="s">
        <v>799</v>
      </c>
      <c r="J172" s="315">
        <v>50</v>
      </c>
      <c r="K172" s="358"/>
    </row>
    <row r="173" ht="15" customHeight="1">
      <c r="B173" s="337"/>
      <c r="C173" s="315" t="s">
        <v>824</v>
      </c>
      <c r="D173" s="315"/>
      <c r="E173" s="315"/>
      <c r="F173" s="336" t="s">
        <v>803</v>
      </c>
      <c r="G173" s="315"/>
      <c r="H173" s="315" t="s">
        <v>863</v>
      </c>
      <c r="I173" s="315" t="s">
        <v>799</v>
      </c>
      <c r="J173" s="315">
        <v>50</v>
      </c>
      <c r="K173" s="358"/>
    </row>
    <row r="174" ht="15" customHeight="1">
      <c r="B174" s="337"/>
      <c r="C174" s="315" t="s">
        <v>822</v>
      </c>
      <c r="D174" s="315"/>
      <c r="E174" s="315"/>
      <c r="F174" s="336" t="s">
        <v>803</v>
      </c>
      <c r="G174" s="315"/>
      <c r="H174" s="315" t="s">
        <v>863</v>
      </c>
      <c r="I174" s="315" t="s">
        <v>799</v>
      </c>
      <c r="J174" s="315">
        <v>50</v>
      </c>
      <c r="K174" s="358"/>
    </row>
    <row r="175" ht="15" customHeight="1">
      <c r="B175" s="337"/>
      <c r="C175" s="315" t="s">
        <v>133</v>
      </c>
      <c r="D175" s="315"/>
      <c r="E175" s="315"/>
      <c r="F175" s="336" t="s">
        <v>797</v>
      </c>
      <c r="G175" s="315"/>
      <c r="H175" s="315" t="s">
        <v>864</v>
      </c>
      <c r="I175" s="315" t="s">
        <v>865</v>
      </c>
      <c r="J175" s="315"/>
      <c r="K175" s="358"/>
    </row>
    <row r="176" ht="15" customHeight="1">
      <c r="B176" s="337"/>
      <c r="C176" s="315" t="s">
        <v>62</v>
      </c>
      <c r="D176" s="315"/>
      <c r="E176" s="315"/>
      <c r="F176" s="336" t="s">
        <v>797</v>
      </c>
      <c r="G176" s="315"/>
      <c r="H176" s="315" t="s">
        <v>866</v>
      </c>
      <c r="I176" s="315" t="s">
        <v>867</v>
      </c>
      <c r="J176" s="315">
        <v>1</v>
      </c>
      <c r="K176" s="358"/>
    </row>
    <row r="177" ht="15" customHeight="1">
      <c r="B177" s="337"/>
      <c r="C177" s="315" t="s">
        <v>58</v>
      </c>
      <c r="D177" s="315"/>
      <c r="E177" s="315"/>
      <c r="F177" s="336" t="s">
        <v>797</v>
      </c>
      <c r="G177" s="315"/>
      <c r="H177" s="315" t="s">
        <v>868</v>
      </c>
      <c r="I177" s="315" t="s">
        <v>799</v>
      </c>
      <c r="J177" s="315">
        <v>20</v>
      </c>
      <c r="K177" s="358"/>
    </row>
    <row r="178" ht="15" customHeight="1">
      <c r="B178" s="337"/>
      <c r="C178" s="315" t="s">
        <v>134</v>
      </c>
      <c r="D178" s="315"/>
      <c r="E178" s="315"/>
      <c r="F178" s="336" t="s">
        <v>797</v>
      </c>
      <c r="G178" s="315"/>
      <c r="H178" s="315" t="s">
        <v>869</v>
      </c>
      <c r="I178" s="315" t="s">
        <v>799</v>
      </c>
      <c r="J178" s="315">
        <v>255</v>
      </c>
      <c r="K178" s="358"/>
    </row>
    <row r="179" ht="15" customHeight="1">
      <c r="B179" s="337"/>
      <c r="C179" s="315" t="s">
        <v>135</v>
      </c>
      <c r="D179" s="315"/>
      <c r="E179" s="315"/>
      <c r="F179" s="336" t="s">
        <v>797</v>
      </c>
      <c r="G179" s="315"/>
      <c r="H179" s="315" t="s">
        <v>762</v>
      </c>
      <c r="I179" s="315" t="s">
        <v>799</v>
      </c>
      <c r="J179" s="315">
        <v>10</v>
      </c>
      <c r="K179" s="358"/>
    </row>
    <row r="180" ht="15" customHeight="1">
      <c r="B180" s="337"/>
      <c r="C180" s="315" t="s">
        <v>136</v>
      </c>
      <c r="D180" s="315"/>
      <c r="E180" s="315"/>
      <c r="F180" s="336" t="s">
        <v>797</v>
      </c>
      <c r="G180" s="315"/>
      <c r="H180" s="315" t="s">
        <v>870</v>
      </c>
      <c r="I180" s="315" t="s">
        <v>831</v>
      </c>
      <c r="J180" s="315"/>
      <c r="K180" s="358"/>
    </row>
    <row r="181" ht="15" customHeight="1">
      <c r="B181" s="337"/>
      <c r="C181" s="315" t="s">
        <v>871</v>
      </c>
      <c r="D181" s="315"/>
      <c r="E181" s="315"/>
      <c r="F181" s="336" t="s">
        <v>797</v>
      </c>
      <c r="G181" s="315"/>
      <c r="H181" s="315" t="s">
        <v>872</v>
      </c>
      <c r="I181" s="315" t="s">
        <v>831</v>
      </c>
      <c r="J181" s="315"/>
      <c r="K181" s="358"/>
    </row>
    <row r="182" ht="15" customHeight="1">
      <c r="B182" s="337"/>
      <c r="C182" s="315" t="s">
        <v>860</v>
      </c>
      <c r="D182" s="315"/>
      <c r="E182" s="315"/>
      <c r="F182" s="336" t="s">
        <v>797</v>
      </c>
      <c r="G182" s="315"/>
      <c r="H182" s="315" t="s">
        <v>873</v>
      </c>
      <c r="I182" s="315" t="s">
        <v>831</v>
      </c>
      <c r="J182" s="315"/>
      <c r="K182" s="358"/>
    </row>
    <row r="183" ht="15" customHeight="1">
      <c r="B183" s="337"/>
      <c r="C183" s="315" t="s">
        <v>138</v>
      </c>
      <c r="D183" s="315"/>
      <c r="E183" s="315"/>
      <c r="F183" s="336" t="s">
        <v>803</v>
      </c>
      <c r="G183" s="315"/>
      <c r="H183" s="315" t="s">
        <v>874</v>
      </c>
      <c r="I183" s="315" t="s">
        <v>799</v>
      </c>
      <c r="J183" s="315">
        <v>50</v>
      </c>
      <c r="K183" s="358"/>
    </row>
    <row r="184" ht="15" customHeight="1">
      <c r="B184" s="337"/>
      <c r="C184" s="315" t="s">
        <v>875</v>
      </c>
      <c r="D184" s="315"/>
      <c r="E184" s="315"/>
      <c r="F184" s="336" t="s">
        <v>803</v>
      </c>
      <c r="G184" s="315"/>
      <c r="H184" s="315" t="s">
        <v>876</v>
      </c>
      <c r="I184" s="315" t="s">
        <v>877</v>
      </c>
      <c r="J184" s="315"/>
      <c r="K184" s="358"/>
    </row>
    <row r="185" ht="15" customHeight="1">
      <c r="B185" s="337"/>
      <c r="C185" s="315" t="s">
        <v>878</v>
      </c>
      <c r="D185" s="315"/>
      <c r="E185" s="315"/>
      <c r="F185" s="336" t="s">
        <v>803</v>
      </c>
      <c r="G185" s="315"/>
      <c r="H185" s="315" t="s">
        <v>879</v>
      </c>
      <c r="I185" s="315" t="s">
        <v>877</v>
      </c>
      <c r="J185" s="315"/>
      <c r="K185" s="358"/>
    </row>
    <row r="186" ht="15" customHeight="1">
      <c r="B186" s="337"/>
      <c r="C186" s="315" t="s">
        <v>880</v>
      </c>
      <c r="D186" s="315"/>
      <c r="E186" s="315"/>
      <c r="F186" s="336" t="s">
        <v>803</v>
      </c>
      <c r="G186" s="315"/>
      <c r="H186" s="315" t="s">
        <v>881</v>
      </c>
      <c r="I186" s="315" t="s">
        <v>877</v>
      </c>
      <c r="J186" s="315"/>
      <c r="K186" s="358"/>
    </row>
    <row r="187" ht="15" customHeight="1">
      <c r="B187" s="337"/>
      <c r="C187" s="370" t="s">
        <v>882</v>
      </c>
      <c r="D187" s="315"/>
      <c r="E187" s="315"/>
      <c r="F187" s="336" t="s">
        <v>803</v>
      </c>
      <c r="G187" s="315"/>
      <c r="H187" s="315" t="s">
        <v>883</v>
      </c>
      <c r="I187" s="315" t="s">
        <v>884</v>
      </c>
      <c r="J187" s="371" t="s">
        <v>885</v>
      </c>
      <c r="K187" s="358"/>
    </row>
    <row r="188" ht="15" customHeight="1">
      <c r="B188" s="337"/>
      <c r="C188" s="321" t="s">
        <v>47</v>
      </c>
      <c r="D188" s="315"/>
      <c r="E188" s="315"/>
      <c r="F188" s="336" t="s">
        <v>797</v>
      </c>
      <c r="G188" s="315"/>
      <c r="H188" s="311" t="s">
        <v>886</v>
      </c>
      <c r="I188" s="315" t="s">
        <v>887</v>
      </c>
      <c r="J188" s="315"/>
      <c r="K188" s="358"/>
    </row>
    <row r="189" ht="15" customHeight="1">
      <c r="B189" s="337"/>
      <c r="C189" s="321" t="s">
        <v>888</v>
      </c>
      <c r="D189" s="315"/>
      <c r="E189" s="315"/>
      <c r="F189" s="336" t="s">
        <v>797</v>
      </c>
      <c r="G189" s="315"/>
      <c r="H189" s="315" t="s">
        <v>889</v>
      </c>
      <c r="I189" s="315" t="s">
        <v>831</v>
      </c>
      <c r="J189" s="315"/>
      <c r="K189" s="358"/>
    </row>
    <row r="190" ht="15" customHeight="1">
      <c r="B190" s="337"/>
      <c r="C190" s="321" t="s">
        <v>890</v>
      </c>
      <c r="D190" s="315"/>
      <c r="E190" s="315"/>
      <c r="F190" s="336" t="s">
        <v>797</v>
      </c>
      <c r="G190" s="315"/>
      <c r="H190" s="315" t="s">
        <v>891</v>
      </c>
      <c r="I190" s="315" t="s">
        <v>831</v>
      </c>
      <c r="J190" s="315"/>
      <c r="K190" s="358"/>
    </row>
    <row r="191" ht="15" customHeight="1">
      <c r="B191" s="337"/>
      <c r="C191" s="321" t="s">
        <v>892</v>
      </c>
      <c r="D191" s="315"/>
      <c r="E191" s="315"/>
      <c r="F191" s="336" t="s">
        <v>803</v>
      </c>
      <c r="G191" s="315"/>
      <c r="H191" s="315" t="s">
        <v>893</v>
      </c>
      <c r="I191" s="315" t="s">
        <v>831</v>
      </c>
      <c r="J191" s="315"/>
      <c r="K191" s="358"/>
    </row>
    <row r="192" ht="15" customHeight="1">
      <c r="B192" s="364"/>
      <c r="C192" s="372"/>
      <c r="D192" s="346"/>
      <c r="E192" s="346"/>
      <c r="F192" s="346"/>
      <c r="G192" s="346"/>
      <c r="H192" s="346"/>
      <c r="I192" s="346"/>
      <c r="J192" s="346"/>
      <c r="K192" s="365"/>
    </row>
    <row r="193" ht="18.75" customHeight="1">
      <c r="B193" s="311"/>
      <c r="C193" s="315"/>
      <c r="D193" s="315"/>
      <c r="E193" s="315"/>
      <c r="F193" s="336"/>
      <c r="G193" s="315"/>
      <c r="H193" s="315"/>
      <c r="I193" s="315"/>
      <c r="J193" s="315"/>
      <c r="K193" s="311"/>
    </row>
    <row r="194" ht="18.75" customHeight="1">
      <c r="B194" s="311"/>
      <c r="C194" s="315"/>
      <c r="D194" s="315"/>
      <c r="E194" s="315"/>
      <c r="F194" s="336"/>
      <c r="G194" s="315"/>
      <c r="H194" s="315"/>
      <c r="I194" s="315"/>
      <c r="J194" s="315"/>
      <c r="K194" s="311"/>
    </row>
    <row r="195" ht="18.75" customHeight="1">
      <c r="B195" s="322"/>
      <c r="C195" s="322"/>
      <c r="D195" s="322"/>
      <c r="E195" s="322"/>
      <c r="F195" s="322"/>
      <c r="G195" s="322"/>
      <c r="H195" s="322"/>
      <c r="I195" s="322"/>
      <c r="J195" s="322"/>
      <c r="K195" s="322"/>
    </row>
    <row r="196" ht="13.5">
      <c r="B196" s="301"/>
      <c r="C196" s="302"/>
      <c r="D196" s="302"/>
      <c r="E196" s="302"/>
      <c r="F196" s="302"/>
      <c r="G196" s="302"/>
      <c r="H196" s="302"/>
      <c r="I196" s="302"/>
      <c r="J196" s="302"/>
      <c r="K196" s="303"/>
    </row>
    <row r="197" ht="21">
      <c r="B197" s="304"/>
      <c r="C197" s="305" t="s">
        <v>894</v>
      </c>
      <c r="D197" s="305"/>
      <c r="E197" s="305"/>
      <c r="F197" s="305"/>
      <c r="G197" s="305"/>
      <c r="H197" s="305"/>
      <c r="I197" s="305"/>
      <c r="J197" s="305"/>
      <c r="K197" s="306"/>
    </row>
    <row r="198" ht="25.5" customHeight="1">
      <c r="B198" s="304"/>
      <c r="C198" s="373" t="s">
        <v>895</v>
      </c>
      <c r="D198" s="373"/>
      <c r="E198" s="373"/>
      <c r="F198" s="373" t="s">
        <v>896</v>
      </c>
      <c r="G198" s="374"/>
      <c r="H198" s="373" t="s">
        <v>897</v>
      </c>
      <c r="I198" s="373"/>
      <c r="J198" s="373"/>
      <c r="K198" s="306"/>
    </row>
    <row r="199" ht="5.25" customHeight="1">
      <c r="B199" s="337"/>
      <c r="C199" s="334"/>
      <c r="D199" s="334"/>
      <c r="E199" s="334"/>
      <c r="F199" s="334"/>
      <c r="G199" s="315"/>
      <c r="H199" s="334"/>
      <c r="I199" s="334"/>
      <c r="J199" s="334"/>
      <c r="K199" s="358"/>
    </row>
    <row r="200" ht="15" customHeight="1">
      <c r="B200" s="337"/>
      <c r="C200" s="315" t="s">
        <v>887</v>
      </c>
      <c r="D200" s="315"/>
      <c r="E200" s="315"/>
      <c r="F200" s="336" t="s">
        <v>48</v>
      </c>
      <c r="G200" s="315"/>
      <c r="H200" s="315" t="s">
        <v>898</v>
      </c>
      <c r="I200" s="315"/>
      <c r="J200" s="315"/>
      <c r="K200" s="358"/>
    </row>
    <row r="201" ht="15" customHeight="1">
      <c r="B201" s="337"/>
      <c r="C201" s="343"/>
      <c r="D201" s="315"/>
      <c r="E201" s="315"/>
      <c r="F201" s="336" t="s">
        <v>49</v>
      </c>
      <c r="G201" s="315"/>
      <c r="H201" s="315" t="s">
        <v>899</v>
      </c>
      <c r="I201" s="315"/>
      <c r="J201" s="315"/>
      <c r="K201" s="358"/>
    </row>
    <row r="202" ht="15" customHeight="1">
      <c r="B202" s="337"/>
      <c r="C202" s="343"/>
      <c r="D202" s="315"/>
      <c r="E202" s="315"/>
      <c r="F202" s="336" t="s">
        <v>52</v>
      </c>
      <c r="G202" s="315"/>
      <c r="H202" s="315" t="s">
        <v>900</v>
      </c>
      <c r="I202" s="315"/>
      <c r="J202" s="315"/>
      <c r="K202" s="358"/>
    </row>
    <row r="203" ht="15" customHeight="1">
      <c r="B203" s="337"/>
      <c r="C203" s="315"/>
      <c r="D203" s="315"/>
      <c r="E203" s="315"/>
      <c r="F203" s="336" t="s">
        <v>50</v>
      </c>
      <c r="G203" s="315"/>
      <c r="H203" s="315" t="s">
        <v>901</v>
      </c>
      <c r="I203" s="315"/>
      <c r="J203" s="315"/>
      <c r="K203" s="358"/>
    </row>
    <row r="204" ht="15" customHeight="1">
      <c r="B204" s="337"/>
      <c r="C204" s="315"/>
      <c r="D204" s="315"/>
      <c r="E204" s="315"/>
      <c r="F204" s="336" t="s">
        <v>51</v>
      </c>
      <c r="G204" s="315"/>
      <c r="H204" s="315" t="s">
        <v>902</v>
      </c>
      <c r="I204" s="315"/>
      <c r="J204" s="315"/>
      <c r="K204" s="358"/>
    </row>
    <row r="205" ht="15" customHeight="1">
      <c r="B205" s="337"/>
      <c r="C205" s="315"/>
      <c r="D205" s="315"/>
      <c r="E205" s="315"/>
      <c r="F205" s="336"/>
      <c r="G205" s="315"/>
      <c r="H205" s="315"/>
      <c r="I205" s="315"/>
      <c r="J205" s="315"/>
      <c r="K205" s="358"/>
    </row>
    <row r="206" ht="15" customHeight="1">
      <c r="B206" s="337"/>
      <c r="C206" s="315" t="s">
        <v>843</v>
      </c>
      <c r="D206" s="315"/>
      <c r="E206" s="315"/>
      <c r="F206" s="336" t="s">
        <v>83</v>
      </c>
      <c r="G206" s="315"/>
      <c r="H206" s="315" t="s">
        <v>903</v>
      </c>
      <c r="I206" s="315"/>
      <c r="J206" s="315"/>
      <c r="K206" s="358"/>
    </row>
    <row r="207" ht="15" customHeight="1">
      <c r="B207" s="337"/>
      <c r="C207" s="343"/>
      <c r="D207" s="315"/>
      <c r="E207" s="315"/>
      <c r="F207" s="336" t="s">
        <v>743</v>
      </c>
      <c r="G207" s="315"/>
      <c r="H207" s="315" t="s">
        <v>744</v>
      </c>
      <c r="I207" s="315"/>
      <c r="J207" s="315"/>
      <c r="K207" s="358"/>
    </row>
    <row r="208" ht="15" customHeight="1">
      <c r="B208" s="337"/>
      <c r="C208" s="315"/>
      <c r="D208" s="315"/>
      <c r="E208" s="315"/>
      <c r="F208" s="336" t="s">
        <v>741</v>
      </c>
      <c r="G208" s="315"/>
      <c r="H208" s="315" t="s">
        <v>904</v>
      </c>
      <c r="I208" s="315"/>
      <c r="J208" s="315"/>
      <c r="K208" s="358"/>
    </row>
    <row r="209" ht="15" customHeight="1">
      <c r="B209" s="375"/>
      <c r="C209" s="343"/>
      <c r="D209" s="343"/>
      <c r="E209" s="343"/>
      <c r="F209" s="336" t="s">
        <v>110</v>
      </c>
      <c r="G209" s="321"/>
      <c r="H209" s="362" t="s">
        <v>111</v>
      </c>
      <c r="I209" s="362"/>
      <c r="J209" s="362"/>
      <c r="K209" s="376"/>
    </row>
    <row r="210" ht="15" customHeight="1">
      <c r="B210" s="375"/>
      <c r="C210" s="343"/>
      <c r="D210" s="343"/>
      <c r="E210" s="343"/>
      <c r="F210" s="336" t="s">
        <v>745</v>
      </c>
      <c r="G210" s="321"/>
      <c r="H210" s="362" t="s">
        <v>661</v>
      </c>
      <c r="I210" s="362"/>
      <c r="J210" s="362"/>
      <c r="K210" s="376"/>
    </row>
    <row r="211" ht="15" customHeight="1">
      <c r="B211" s="375"/>
      <c r="C211" s="343"/>
      <c r="D211" s="343"/>
      <c r="E211" s="343"/>
      <c r="F211" s="377"/>
      <c r="G211" s="321"/>
      <c r="H211" s="378"/>
      <c r="I211" s="378"/>
      <c r="J211" s="378"/>
      <c r="K211" s="376"/>
    </row>
    <row r="212" ht="15" customHeight="1">
      <c r="B212" s="375"/>
      <c r="C212" s="315" t="s">
        <v>867</v>
      </c>
      <c r="D212" s="343"/>
      <c r="E212" s="343"/>
      <c r="F212" s="336">
        <v>1</v>
      </c>
      <c r="G212" s="321"/>
      <c r="H212" s="362" t="s">
        <v>905</v>
      </c>
      <c r="I212" s="362"/>
      <c r="J212" s="362"/>
      <c r="K212" s="376"/>
    </row>
    <row r="213" ht="15" customHeight="1">
      <c r="B213" s="375"/>
      <c r="C213" s="343"/>
      <c r="D213" s="343"/>
      <c r="E213" s="343"/>
      <c r="F213" s="336">
        <v>2</v>
      </c>
      <c r="G213" s="321"/>
      <c r="H213" s="362" t="s">
        <v>906</v>
      </c>
      <c r="I213" s="362"/>
      <c r="J213" s="362"/>
      <c r="K213" s="376"/>
    </row>
    <row r="214" ht="15" customHeight="1">
      <c r="B214" s="375"/>
      <c r="C214" s="343"/>
      <c r="D214" s="343"/>
      <c r="E214" s="343"/>
      <c r="F214" s="336">
        <v>3</v>
      </c>
      <c r="G214" s="321"/>
      <c r="H214" s="362" t="s">
        <v>907</v>
      </c>
      <c r="I214" s="362"/>
      <c r="J214" s="362"/>
      <c r="K214" s="376"/>
    </row>
    <row r="215" ht="15" customHeight="1">
      <c r="B215" s="375"/>
      <c r="C215" s="343"/>
      <c r="D215" s="343"/>
      <c r="E215" s="343"/>
      <c r="F215" s="336">
        <v>4</v>
      </c>
      <c r="G215" s="321"/>
      <c r="H215" s="362" t="s">
        <v>908</v>
      </c>
      <c r="I215" s="362"/>
      <c r="J215" s="362"/>
      <c r="K215" s="376"/>
    </row>
    <row r="216" ht="12.75" customHeight="1">
      <c r="B216" s="379"/>
      <c r="C216" s="380"/>
      <c r="D216" s="380"/>
      <c r="E216" s="380"/>
      <c r="F216" s="380"/>
      <c r="G216" s="380"/>
      <c r="H216" s="380"/>
      <c r="I216" s="380"/>
      <c r="J216" s="380"/>
      <c r="K216" s="381"/>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Petr Matějíček</dc:creator>
  <cp:lastModifiedBy>Petr Matějíček</cp:lastModifiedBy>
  <dcterms:created xsi:type="dcterms:W3CDTF">2017-08-25T07:47:40Z</dcterms:created>
  <dcterms:modified xsi:type="dcterms:W3CDTF">2017-08-25T07:47:55Z</dcterms:modified>
</cp:coreProperties>
</file>